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985" yWindow="2985" windowWidth="21600" windowHeight="11295" tabRatio="804"/>
  </bookViews>
  <sheets>
    <sheet name="BE Allocated 2025-26" sheetId="6" r:id="rId1"/>
  </sheets>
  <definedNames>
    <definedName name="_xlnm.Print_Area" localSheetId="0">'BE Allocated 2025-26'!$A$1:$CL$85</definedName>
    <definedName name="_xlnm.Print_Titles" localSheetId="0">'BE Allocated 2025-26'!$A:$C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144" i="6" l="1"/>
  <c r="BV140" i="6"/>
  <c r="BB91" i="6"/>
  <c r="BB90" i="6"/>
  <c r="AC90" i="6"/>
  <c r="CD86" i="6"/>
  <c r="BM86" i="6"/>
  <c r="AU86" i="6"/>
  <c r="AU90" i="6" s="1"/>
  <c r="AQ86" i="6"/>
  <c r="AP86" i="6"/>
  <c r="AA86" i="6"/>
  <c r="AA90" i="6" s="1"/>
  <c r="U86" i="6"/>
  <c r="U90" i="6" s="1"/>
  <c r="M86" i="6"/>
  <c r="M90" i="6" s="1"/>
  <c r="I86" i="6"/>
  <c r="CC85" i="6"/>
  <c r="CC87" i="6" s="1"/>
  <c r="CB85" i="6"/>
  <c r="CB87" i="6" s="1"/>
  <c r="CA85" i="6"/>
  <c r="CA87" i="6" s="1"/>
  <c r="BZ85" i="6"/>
  <c r="BZ87" i="6" s="1"/>
  <c r="BY85" i="6"/>
  <c r="BY87" i="6" s="1"/>
  <c r="BX85" i="6"/>
  <c r="BX87" i="6" s="1"/>
  <c r="BW85" i="6"/>
  <c r="BW87" i="6" s="1"/>
  <c r="BU85" i="6"/>
  <c r="BU87" i="6" s="1"/>
  <c r="BT85" i="6"/>
  <c r="BT87" i="6" s="1"/>
  <c r="BS85" i="6"/>
  <c r="BS87" i="6" s="1"/>
  <c r="BR85" i="6"/>
  <c r="BR87" i="6" s="1"/>
  <c r="BQ85" i="6"/>
  <c r="BQ87" i="6" s="1"/>
  <c r="BP85" i="6"/>
  <c r="BP87" i="6" s="1"/>
  <c r="BO85" i="6"/>
  <c r="BO87" i="6" s="1"/>
  <c r="BN85" i="6"/>
  <c r="BN87" i="6" s="1"/>
  <c r="BL85" i="6"/>
  <c r="BL87" i="6" s="1"/>
  <c r="BK85" i="6"/>
  <c r="BK87" i="6" s="1"/>
  <c r="BJ85" i="6"/>
  <c r="BJ87" i="6" s="1"/>
  <c r="BI85" i="6"/>
  <c r="BH85" i="6"/>
  <c r="BH87" i="6" s="1"/>
  <c r="BG85" i="6"/>
  <c r="BG87" i="6" s="1"/>
  <c r="BF85" i="6"/>
  <c r="BF87" i="6" s="1"/>
  <c r="BE85" i="6"/>
  <c r="BE87" i="6" s="1"/>
  <c r="BD85" i="6"/>
  <c r="BD87" i="6" s="1"/>
  <c r="BC85" i="6"/>
  <c r="BC87" i="6" s="1"/>
  <c r="BB85" i="6"/>
  <c r="BB87" i="6" s="1"/>
  <c r="BA85" i="6"/>
  <c r="BA87" i="6" s="1"/>
  <c r="AZ85" i="6"/>
  <c r="AZ87" i="6" s="1"/>
  <c r="AX85" i="6"/>
  <c r="AX87" i="6" s="1"/>
  <c r="AW85" i="6"/>
  <c r="AW87" i="6" s="1"/>
  <c r="AV85" i="6"/>
  <c r="AV87" i="6" s="1"/>
  <c r="AT85" i="6"/>
  <c r="AT87" i="6" s="1"/>
  <c r="AR85" i="6"/>
  <c r="AR87" i="6" s="1"/>
  <c r="AO85" i="6"/>
  <c r="AO87" i="6" s="1"/>
  <c r="AN85" i="6"/>
  <c r="AN87" i="6" s="1"/>
  <c r="AM85" i="6"/>
  <c r="AQ85" i="6" s="1"/>
  <c r="AQ87" i="6" s="1"/>
  <c r="AL85" i="6"/>
  <c r="AK85" i="6"/>
  <c r="AK87" i="6" s="1"/>
  <c r="AJ85" i="6"/>
  <c r="AJ87" i="6" s="1"/>
  <c r="AI85" i="6"/>
  <c r="AI87" i="6" s="1"/>
  <c r="AH85" i="6"/>
  <c r="AH87" i="6" s="1"/>
  <c r="AG85" i="6"/>
  <c r="AG87" i="6" s="1"/>
  <c r="AF85" i="6"/>
  <c r="AF87" i="6" s="1"/>
  <c r="AE85" i="6"/>
  <c r="AE87" i="6" s="1"/>
  <c r="AD85" i="6"/>
  <c r="AD87" i="6" s="1"/>
  <c r="AC85" i="6"/>
  <c r="AC87" i="6" s="1"/>
  <c r="AB85" i="6"/>
  <c r="AB87" i="6" s="1"/>
  <c r="Z85" i="6"/>
  <c r="Z87" i="6" s="1"/>
  <c r="Y85" i="6"/>
  <c r="Y87" i="6" s="1"/>
  <c r="X85" i="6"/>
  <c r="X87" i="6" s="1"/>
  <c r="V85" i="6"/>
  <c r="V87" i="6" s="1"/>
  <c r="T85" i="6"/>
  <c r="T87" i="6" s="1"/>
  <c r="S85" i="6"/>
  <c r="S87" i="6" s="1"/>
  <c r="R85" i="6"/>
  <c r="R87" i="6" s="1"/>
  <c r="Q85" i="6"/>
  <c r="Q87" i="6" s="1"/>
  <c r="P85" i="6"/>
  <c r="P87" i="6" s="1"/>
  <c r="N85" i="6"/>
  <c r="N87" i="6" s="1"/>
  <c r="L85" i="6"/>
  <c r="L87" i="6" s="1"/>
  <c r="J85" i="6"/>
  <c r="J87" i="6" s="1"/>
  <c r="H85" i="6"/>
  <c r="H87" i="6" s="1"/>
  <c r="G85" i="6"/>
  <c r="G87" i="6" s="1"/>
  <c r="F85" i="6"/>
  <c r="F87" i="6" s="1"/>
  <c r="CD84" i="6"/>
  <c r="BM84" i="6"/>
  <c r="AU84" i="6"/>
  <c r="AQ84" i="6"/>
  <c r="AP84" i="6"/>
  <c r="AA84" i="6"/>
  <c r="U84" i="6"/>
  <c r="M84" i="6"/>
  <c r="I84" i="6"/>
  <c r="CD83" i="6"/>
  <c r="BM83" i="6"/>
  <c r="AU83" i="6"/>
  <c r="AQ83" i="6"/>
  <c r="AP83" i="6"/>
  <c r="AA83" i="6"/>
  <c r="U83" i="6"/>
  <c r="M83" i="6"/>
  <c r="I83" i="6"/>
  <c r="CD82" i="6"/>
  <c r="BM82" i="6"/>
  <c r="AU82" i="6"/>
  <c r="AQ82" i="6"/>
  <c r="AP82" i="6"/>
  <c r="AA82" i="6"/>
  <c r="U82" i="6"/>
  <c r="M82" i="6"/>
  <c r="I82" i="6"/>
  <c r="CD81" i="6"/>
  <c r="BM81" i="6"/>
  <c r="AU81" i="6"/>
  <c r="AQ81" i="6"/>
  <c r="AP81" i="6"/>
  <c r="AA81" i="6"/>
  <c r="U81" i="6"/>
  <c r="M81" i="6"/>
  <c r="I81" i="6"/>
  <c r="CE81" i="6" s="1"/>
  <c r="CD80" i="6"/>
  <c r="BM80" i="6"/>
  <c r="AU80" i="6"/>
  <c r="AQ80" i="6"/>
  <c r="AP80" i="6"/>
  <c r="AA80" i="6"/>
  <c r="U80" i="6"/>
  <c r="M80" i="6"/>
  <c r="I80" i="6"/>
  <c r="CD79" i="6"/>
  <c r="BM79" i="6"/>
  <c r="AU79" i="6"/>
  <c r="AQ79" i="6"/>
  <c r="AP79" i="6"/>
  <c r="AA79" i="6"/>
  <c r="U79" i="6"/>
  <c r="M79" i="6"/>
  <c r="I79" i="6"/>
  <c r="CD78" i="6"/>
  <c r="BM78" i="6"/>
  <c r="AU78" i="6"/>
  <c r="AQ78" i="6"/>
  <c r="AP78" i="6"/>
  <c r="AA78" i="6"/>
  <c r="U78" i="6"/>
  <c r="M78" i="6"/>
  <c r="I78" i="6"/>
  <c r="CD77" i="6"/>
  <c r="BM77" i="6"/>
  <c r="AU77" i="6"/>
  <c r="AQ77" i="6"/>
  <c r="AP77" i="6"/>
  <c r="AA77" i="6"/>
  <c r="U77" i="6"/>
  <c r="M77" i="6"/>
  <c r="I77" i="6"/>
  <c r="CD76" i="6"/>
  <c r="BM76" i="6"/>
  <c r="AU76" i="6"/>
  <c r="AQ76" i="6"/>
  <c r="AP76" i="6"/>
  <c r="AA76" i="6"/>
  <c r="U76" i="6"/>
  <c r="M76" i="6"/>
  <c r="I76" i="6"/>
  <c r="CD75" i="6"/>
  <c r="BM75" i="6"/>
  <c r="AU75" i="6"/>
  <c r="AQ75" i="6"/>
  <c r="AP75" i="6"/>
  <c r="AA75" i="6"/>
  <c r="U75" i="6"/>
  <c r="M75" i="6"/>
  <c r="I75" i="6"/>
  <c r="CD74" i="6"/>
  <c r="BM74" i="6"/>
  <c r="AU74" i="6"/>
  <c r="AQ74" i="6"/>
  <c r="AP74" i="6"/>
  <c r="AA74" i="6"/>
  <c r="U74" i="6"/>
  <c r="M74" i="6"/>
  <c r="I74" i="6"/>
  <c r="CD73" i="6"/>
  <c r="BM73" i="6"/>
  <c r="AU73" i="6"/>
  <c r="AQ73" i="6"/>
  <c r="AP73" i="6"/>
  <c r="AA73" i="6"/>
  <c r="U73" i="6"/>
  <c r="M73" i="6"/>
  <c r="I73" i="6"/>
  <c r="CE73" i="6" s="1"/>
  <c r="CD72" i="6"/>
  <c r="BM72" i="6"/>
  <c r="AU72" i="6"/>
  <c r="AQ72" i="6"/>
  <c r="AP72" i="6"/>
  <c r="AA72" i="6"/>
  <c r="U72" i="6"/>
  <c r="M72" i="6"/>
  <c r="I72" i="6"/>
  <c r="CD71" i="6"/>
  <c r="BM71" i="6"/>
  <c r="AU71" i="6"/>
  <c r="AQ71" i="6"/>
  <c r="AP71" i="6"/>
  <c r="AA71" i="6"/>
  <c r="U71" i="6"/>
  <c r="M71" i="6"/>
  <c r="I71" i="6"/>
  <c r="CD70" i="6"/>
  <c r="BM70" i="6"/>
  <c r="AU70" i="6"/>
  <c r="AQ70" i="6"/>
  <c r="AP70" i="6"/>
  <c r="AA70" i="6"/>
  <c r="U70" i="6"/>
  <c r="M70" i="6"/>
  <c r="CE70" i="6" s="1"/>
  <c r="CF70" i="6" s="1"/>
  <c r="I70" i="6"/>
  <c r="CD69" i="6"/>
  <c r="BM69" i="6"/>
  <c r="AU69" i="6"/>
  <c r="AQ69" i="6"/>
  <c r="AP69" i="6"/>
  <c r="AA69" i="6"/>
  <c r="U69" i="6"/>
  <c r="M69" i="6"/>
  <c r="I69" i="6"/>
  <c r="CD68" i="6"/>
  <c r="BM68" i="6"/>
  <c r="AU68" i="6"/>
  <c r="AQ68" i="6"/>
  <c r="AP68" i="6"/>
  <c r="AA68" i="6"/>
  <c r="U68" i="6"/>
  <c r="M68" i="6"/>
  <c r="I68" i="6"/>
  <c r="CD67" i="6"/>
  <c r="BM67" i="6"/>
  <c r="AU67" i="6"/>
  <c r="AQ67" i="6"/>
  <c r="AP67" i="6"/>
  <c r="AA67" i="6"/>
  <c r="U67" i="6"/>
  <c r="M67" i="6"/>
  <c r="I67" i="6"/>
  <c r="CD66" i="6"/>
  <c r="BM66" i="6"/>
  <c r="AU66" i="6"/>
  <c r="AQ66" i="6"/>
  <c r="AP66" i="6"/>
  <c r="AA66" i="6"/>
  <c r="U66" i="6"/>
  <c r="M66" i="6"/>
  <c r="I66" i="6"/>
  <c r="CE66" i="6" s="1"/>
  <c r="CD65" i="6"/>
  <c r="BM65" i="6"/>
  <c r="AU65" i="6"/>
  <c r="CE65" i="6" s="1"/>
  <c r="AQ65" i="6"/>
  <c r="AP65" i="6"/>
  <c r="AA65" i="6"/>
  <c r="U65" i="6"/>
  <c r="M65" i="6"/>
  <c r="I65" i="6"/>
  <c r="CD64" i="6"/>
  <c r="BM64" i="6"/>
  <c r="AU64" i="6"/>
  <c r="AQ64" i="6"/>
  <c r="AP64" i="6"/>
  <c r="AA64" i="6"/>
  <c r="U64" i="6"/>
  <c r="M64" i="6"/>
  <c r="I64" i="6"/>
  <c r="CD63" i="6"/>
  <c r="BM63" i="6"/>
  <c r="AU63" i="6"/>
  <c r="AQ63" i="6"/>
  <c r="AP63" i="6"/>
  <c r="AA63" i="6"/>
  <c r="U63" i="6"/>
  <c r="M63" i="6"/>
  <c r="I63" i="6"/>
  <c r="CD62" i="6"/>
  <c r="BM62" i="6"/>
  <c r="AU62" i="6"/>
  <c r="AQ62" i="6"/>
  <c r="AP62" i="6"/>
  <c r="AA62" i="6"/>
  <c r="U62" i="6"/>
  <c r="M62" i="6"/>
  <c r="I62" i="6"/>
  <c r="CD61" i="6"/>
  <c r="BM61" i="6"/>
  <c r="AU61" i="6"/>
  <c r="AQ61" i="6"/>
  <c r="AP61" i="6"/>
  <c r="AA61" i="6"/>
  <c r="U61" i="6"/>
  <c r="M61" i="6"/>
  <c r="I61" i="6"/>
  <c r="CE61" i="6" s="1"/>
  <c r="CD60" i="6"/>
  <c r="BM60" i="6"/>
  <c r="AU60" i="6"/>
  <c r="AQ60" i="6"/>
  <c r="AP60" i="6"/>
  <c r="AA60" i="6"/>
  <c r="U60" i="6"/>
  <c r="M60" i="6"/>
  <c r="I60" i="6"/>
  <c r="CD59" i="6"/>
  <c r="BM59" i="6"/>
  <c r="AU59" i="6"/>
  <c r="AQ59" i="6"/>
  <c r="AP59" i="6"/>
  <c r="AA59" i="6"/>
  <c r="U59" i="6"/>
  <c r="M59" i="6"/>
  <c r="I59" i="6"/>
  <c r="CE59" i="6" s="1"/>
  <c r="CF59" i="6" s="1"/>
  <c r="CD58" i="6"/>
  <c r="BM58" i="6"/>
  <c r="AU58" i="6"/>
  <c r="AQ58" i="6"/>
  <c r="AP58" i="6"/>
  <c r="AA58" i="6"/>
  <c r="U58" i="6"/>
  <c r="M58" i="6"/>
  <c r="I58" i="6"/>
  <c r="CD57" i="6"/>
  <c r="BM57" i="6"/>
  <c r="AU57" i="6"/>
  <c r="AQ57" i="6"/>
  <c r="AP57" i="6"/>
  <c r="AA57" i="6"/>
  <c r="U57" i="6"/>
  <c r="M57" i="6"/>
  <c r="I57" i="6"/>
  <c r="CD56" i="6"/>
  <c r="BM56" i="6"/>
  <c r="AU56" i="6"/>
  <c r="AQ56" i="6"/>
  <c r="AP56" i="6"/>
  <c r="AA56" i="6"/>
  <c r="U56" i="6"/>
  <c r="M56" i="6"/>
  <c r="I56" i="6"/>
  <c r="CD55" i="6"/>
  <c r="BM55" i="6"/>
  <c r="AU55" i="6"/>
  <c r="AQ55" i="6"/>
  <c r="AP55" i="6"/>
  <c r="AA55" i="6"/>
  <c r="U55" i="6"/>
  <c r="M55" i="6"/>
  <c r="I55" i="6"/>
  <c r="CD54" i="6"/>
  <c r="BM54" i="6"/>
  <c r="AU54" i="6"/>
  <c r="AQ54" i="6"/>
  <c r="AP54" i="6"/>
  <c r="AA54" i="6"/>
  <c r="U54" i="6"/>
  <c r="M54" i="6"/>
  <c r="I54" i="6"/>
  <c r="CD53" i="6"/>
  <c r="BM53" i="6"/>
  <c r="AU53" i="6"/>
  <c r="AQ53" i="6"/>
  <c r="AP53" i="6"/>
  <c r="AA53" i="6"/>
  <c r="U53" i="6"/>
  <c r="M53" i="6"/>
  <c r="I53" i="6"/>
  <c r="CD52" i="6"/>
  <c r="BM52" i="6"/>
  <c r="CE52" i="6" s="1"/>
  <c r="AU52" i="6"/>
  <c r="AQ52" i="6"/>
  <c r="AP52" i="6"/>
  <c r="AA52" i="6"/>
  <c r="U52" i="6"/>
  <c r="M52" i="6"/>
  <c r="I52" i="6"/>
  <c r="CD51" i="6"/>
  <c r="BM51" i="6"/>
  <c r="AU51" i="6"/>
  <c r="AQ51" i="6"/>
  <c r="AP51" i="6"/>
  <c r="AA51" i="6"/>
  <c r="U51" i="6"/>
  <c r="M51" i="6"/>
  <c r="I51" i="6"/>
  <c r="CE51" i="6" s="1"/>
  <c r="CD50" i="6"/>
  <c r="BM50" i="6"/>
  <c r="AU50" i="6"/>
  <c r="AQ50" i="6"/>
  <c r="AP50" i="6"/>
  <c r="AA50" i="6"/>
  <c r="U50" i="6"/>
  <c r="M50" i="6"/>
  <c r="CE50" i="6" s="1"/>
  <c r="CF50" i="6" s="1"/>
  <c r="I50" i="6"/>
  <c r="CD49" i="6"/>
  <c r="BM49" i="6"/>
  <c r="AU49" i="6"/>
  <c r="AQ49" i="6"/>
  <c r="AP49" i="6"/>
  <c r="AA49" i="6"/>
  <c r="U49" i="6"/>
  <c r="M49" i="6"/>
  <c r="I49" i="6"/>
  <c r="CE49" i="6" s="1"/>
  <c r="CF49" i="6" s="1"/>
  <c r="CD48" i="6"/>
  <c r="BM48" i="6"/>
  <c r="AU48" i="6"/>
  <c r="AQ48" i="6"/>
  <c r="AP48" i="6"/>
  <c r="AA48" i="6"/>
  <c r="U48" i="6"/>
  <c r="M48" i="6"/>
  <c r="I48" i="6"/>
  <c r="CD47" i="6"/>
  <c r="BM47" i="6"/>
  <c r="AU47" i="6"/>
  <c r="AQ47" i="6"/>
  <c r="AP47" i="6"/>
  <c r="AA47" i="6"/>
  <c r="U47" i="6"/>
  <c r="CE47" i="6" s="1"/>
  <c r="M47" i="6"/>
  <c r="I47" i="6"/>
  <c r="CD46" i="6"/>
  <c r="BM46" i="6"/>
  <c r="AU46" i="6"/>
  <c r="AQ46" i="6"/>
  <c r="AP46" i="6"/>
  <c r="AA46" i="6"/>
  <c r="U46" i="6"/>
  <c r="M46" i="6"/>
  <c r="I46" i="6"/>
  <c r="CD45" i="6"/>
  <c r="BM45" i="6"/>
  <c r="AU45" i="6"/>
  <c r="AQ45" i="6"/>
  <c r="AP45" i="6"/>
  <c r="AA45" i="6"/>
  <c r="U45" i="6"/>
  <c r="M45" i="6"/>
  <c r="I45" i="6"/>
  <c r="CD44" i="6"/>
  <c r="BM44" i="6"/>
  <c r="AU44" i="6"/>
  <c r="AQ44" i="6"/>
  <c r="AP44" i="6"/>
  <c r="AA44" i="6"/>
  <c r="U44" i="6"/>
  <c r="M44" i="6"/>
  <c r="I44" i="6"/>
  <c r="CE44" i="6" s="1"/>
  <c r="CF44" i="6" s="1"/>
  <c r="CD43" i="6"/>
  <c r="BM43" i="6"/>
  <c r="AU43" i="6"/>
  <c r="CE43" i="6" s="1"/>
  <c r="CF43" i="6" s="1"/>
  <c r="AQ43" i="6"/>
  <c r="AP43" i="6"/>
  <c r="AA43" i="6"/>
  <c r="U43" i="6"/>
  <c r="M43" i="6"/>
  <c r="I43" i="6"/>
  <c r="CD42" i="6"/>
  <c r="BM42" i="6"/>
  <c r="AU42" i="6"/>
  <c r="AQ42" i="6"/>
  <c r="AP42" i="6"/>
  <c r="AA42" i="6"/>
  <c r="U42" i="6"/>
  <c r="M42" i="6"/>
  <c r="I42" i="6"/>
  <c r="CD41" i="6"/>
  <c r="BM41" i="6"/>
  <c r="AU41" i="6"/>
  <c r="AQ41" i="6"/>
  <c r="AP41" i="6"/>
  <c r="AA41" i="6"/>
  <c r="U41" i="6"/>
  <c r="M41" i="6"/>
  <c r="CE41" i="6" s="1"/>
  <c r="I41" i="6"/>
  <c r="CD40" i="6"/>
  <c r="BM40" i="6"/>
  <c r="AU40" i="6"/>
  <c r="AQ40" i="6"/>
  <c r="AP40" i="6"/>
  <c r="AA40" i="6"/>
  <c r="U40" i="6"/>
  <c r="M40" i="6"/>
  <c r="I40" i="6"/>
  <c r="CD39" i="6"/>
  <c r="BM39" i="6"/>
  <c r="AU39" i="6"/>
  <c r="AQ39" i="6"/>
  <c r="AP39" i="6"/>
  <c r="AA39" i="6"/>
  <c r="U39" i="6"/>
  <c r="M39" i="6"/>
  <c r="I39" i="6"/>
  <c r="CD38" i="6"/>
  <c r="BM38" i="6"/>
  <c r="AU38" i="6"/>
  <c r="AQ38" i="6"/>
  <c r="AP38" i="6"/>
  <c r="AA38" i="6"/>
  <c r="U38" i="6"/>
  <c r="M38" i="6"/>
  <c r="I38" i="6"/>
  <c r="CD37" i="6"/>
  <c r="BM37" i="6"/>
  <c r="AU37" i="6"/>
  <c r="AQ37" i="6"/>
  <c r="AP37" i="6"/>
  <c r="AA37" i="6"/>
  <c r="U37" i="6"/>
  <c r="M37" i="6"/>
  <c r="I37" i="6"/>
  <c r="CE37" i="6" s="1"/>
  <c r="CD36" i="6"/>
  <c r="BM36" i="6"/>
  <c r="AU36" i="6"/>
  <c r="AQ36" i="6"/>
  <c r="AP36" i="6"/>
  <c r="AA36" i="6"/>
  <c r="U36" i="6"/>
  <c r="M36" i="6"/>
  <c r="I36" i="6"/>
  <c r="CD35" i="6"/>
  <c r="BM35" i="6"/>
  <c r="AU35" i="6"/>
  <c r="AQ35" i="6"/>
  <c r="AP35" i="6"/>
  <c r="AA35" i="6"/>
  <c r="U35" i="6"/>
  <c r="M35" i="6"/>
  <c r="I35" i="6"/>
  <c r="CD34" i="6"/>
  <c r="BM34" i="6"/>
  <c r="AU34" i="6"/>
  <c r="AQ34" i="6"/>
  <c r="AP34" i="6"/>
  <c r="AA34" i="6"/>
  <c r="U34" i="6"/>
  <c r="M34" i="6"/>
  <c r="I34" i="6"/>
  <c r="CD33" i="6"/>
  <c r="BM33" i="6"/>
  <c r="AU33" i="6"/>
  <c r="AQ33" i="6"/>
  <c r="AP33" i="6"/>
  <c r="AA33" i="6"/>
  <c r="U33" i="6"/>
  <c r="M33" i="6"/>
  <c r="I33" i="6"/>
  <c r="CD32" i="6"/>
  <c r="BM32" i="6"/>
  <c r="AU32" i="6"/>
  <c r="AQ32" i="6"/>
  <c r="AP32" i="6"/>
  <c r="AA32" i="6"/>
  <c r="U32" i="6"/>
  <c r="M32" i="6"/>
  <c r="I32" i="6"/>
  <c r="CD31" i="6"/>
  <c r="BM31" i="6"/>
  <c r="AU31" i="6"/>
  <c r="AQ31" i="6"/>
  <c r="AP31" i="6"/>
  <c r="AA31" i="6"/>
  <c r="U31" i="6"/>
  <c r="M31" i="6"/>
  <c r="I31" i="6"/>
  <c r="BM30" i="6"/>
  <c r="AU30" i="6"/>
  <c r="AQ30" i="6"/>
  <c r="AP30" i="6"/>
  <c r="AA30" i="6"/>
  <c r="U30" i="6"/>
  <c r="M30" i="6"/>
  <c r="I30" i="6"/>
  <c r="D30" i="6"/>
  <c r="CD30" i="6" s="1"/>
  <c r="CD29" i="6"/>
  <c r="BM29" i="6"/>
  <c r="AU29" i="6"/>
  <c r="AQ29" i="6"/>
  <c r="AP29" i="6"/>
  <c r="AA29" i="6"/>
  <c r="U29" i="6"/>
  <c r="M29" i="6"/>
  <c r="I29" i="6"/>
  <c r="CD28" i="6"/>
  <c r="BM28" i="6"/>
  <c r="AU28" i="6"/>
  <c r="AQ28" i="6"/>
  <c r="AP28" i="6"/>
  <c r="AA28" i="6"/>
  <c r="U28" i="6"/>
  <c r="M28" i="6"/>
  <c r="I28" i="6"/>
  <c r="CD27" i="6"/>
  <c r="BM27" i="6"/>
  <c r="AU27" i="6"/>
  <c r="AQ27" i="6"/>
  <c r="AP27" i="6"/>
  <c r="AA27" i="6"/>
  <c r="U27" i="6"/>
  <c r="M27" i="6"/>
  <c r="I27" i="6"/>
  <c r="CD26" i="6"/>
  <c r="BM26" i="6"/>
  <c r="AU26" i="6"/>
  <c r="AQ26" i="6"/>
  <c r="AP26" i="6"/>
  <c r="AA26" i="6"/>
  <c r="U26" i="6"/>
  <c r="M26" i="6"/>
  <c r="I26" i="6"/>
  <c r="CE26" i="6" s="1"/>
  <c r="CD25" i="6"/>
  <c r="BM25" i="6"/>
  <c r="AU25" i="6"/>
  <c r="AQ25" i="6"/>
  <c r="AP25" i="6"/>
  <c r="AA25" i="6"/>
  <c r="U25" i="6"/>
  <c r="M25" i="6"/>
  <c r="I25" i="6"/>
  <c r="CD24" i="6"/>
  <c r="BM24" i="6"/>
  <c r="AU24" i="6"/>
  <c r="AQ24" i="6"/>
  <c r="AP24" i="6"/>
  <c r="AA24" i="6"/>
  <c r="U24" i="6"/>
  <c r="M24" i="6"/>
  <c r="I24" i="6"/>
  <c r="CD23" i="6"/>
  <c r="BM23" i="6"/>
  <c r="AU23" i="6"/>
  <c r="AQ23" i="6"/>
  <c r="AP23" i="6"/>
  <c r="AA23" i="6"/>
  <c r="U23" i="6"/>
  <c r="M23" i="6"/>
  <c r="CE23" i="6" s="1"/>
  <c r="CF23" i="6" s="1"/>
  <c r="I23" i="6"/>
  <c r="CD22" i="6"/>
  <c r="BM22" i="6"/>
  <c r="AU22" i="6"/>
  <c r="AQ22" i="6"/>
  <c r="AP22" i="6"/>
  <c r="AA22" i="6"/>
  <c r="U22" i="6"/>
  <c r="M22" i="6"/>
  <c r="I22" i="6"/>
  <c r="CE22" i="6" s="1"/>
  <c r="CF22" i="6" s="1"/>
  <c r="CD21" i="6"/>
  <c r="BM21" i="6"/>
  <c r="AU21" i="6"/>
  <c r="AQ21" i="6"/>
  <c r="AP21" i="6"/>
  <c r="AA21" i="6"/>
  <c r="U21" i="6"/>
  <c r="M21" i="6"/>
  <c r="I21" i="6"/>
  <c r="CD20" i="6"/>
  <c r="BM20" i="6"/>
  <c r="AU20" i="6"/>
  <c r="AQ20" i="6"/>
  <c r="AP20" i="6"/>
  <c r="AA20" i="6"/>
  <c r="U20" i="6"/>
  <c r="M20" i="6"/>
  <c r="I20" i="6"/>
  <c r="CD19" i="6"/>
  <c r="BM19" i="6"/>
  <c r="AU19" i="6"/>
  <c r="AQ19" i="6"/>
  <c r="AP19" i="6"/>
  <c r="AA19" i="6"/>
  <c r="U19" i="6"/>
  <c r="M19" i="6"/>
  <c r="I19" i="6"/>
  <c r="CE19" i="6" s="1"/>
  <c r="CD18" i="6"/>
  <c r="BM18" i="6"/>
  <c r="AU18" i="6"/>
  <c r="AQ18" i="6"/>
  <c r="AP18" i="6"/>
  <c r="AA18" i="6"/>
  <c r="U18" i="6"/>
  <c r="M18" i="6"/>
  <c r="I18" i="6"/>
  <c r="CD17" i="6"/>
  <c r="BM17" i="6"/>
  <c r="AU17" i="6"/>
  <c r="AQ17" i="6"/>
  <c r="AP17" i="6"/>
  <c r="AA17" i="6"/>
  <c r="U17" i="6"/>
  <c r="M17" i="6"/>
  <c r="I17" i="6"/>
  <c r="CD16" i="6"/>
  <c r="BM16" i="6"/>
  <c r="AU16" i="6"/>
  <c r="AQ16" i="6"/>
  <c r="AP16" i="6"/>
  <c r="AA16" i="6"/>
  <c r="U16" i="6"/>
  <c r="M16" i="6"/>
  <c r="I16" i="6"/>
  <c r="CD15" i="6"/>
  <c r="BM15" i="6"/>
  <c r="AU15" i="6"/>
  <c r="AQ15" i="6"/>
  <c r="AP15" i="6"/>
  <c r="AA15" i="6"/>
  <c r="U15" i="6"/>
  <c r="M15" i="6"/>
  <c r="I15" i="6"/>
  <c r="CD14" i="6"/>
  <c r="BM14" i="6"/>
  <c r="AU14" i="6"/>
  <c r="AQ14" i="6"/>
  <c r="AP14" i="6"/>
  <c r="AA14" i="6"/>
  <c r="U14" i="6"/>
  <c r="M14" i="6"/>
  <c r="CE14" i="6" s="1"/>
  <c r="I14" i="6"/>
  <c r="CD13" i="6"/>
  <c r="BM13" i="6"/>
  <c r="AU13" i="6"/>
  <c r="AQ13" i="6"/>
  <c r="AP13" i="6"/>
  <c r="AA13" i="6"/>
  <c r="U13" i="6"/>
  <c r="M13" i="6"/>
  <c r="I13" i="6"/>
  <c r="CD12" i="6"/>
  <c r="BV12" i="6"/>
  <c r="BV85" i="6" s="1"/>
  <c r="BV87" i="6" s="1"/>
  <c r="BM12" i="6"/>
  <c r="AY12" i="6"/>
  <c r="AY85" i="6" s="1"/>
  <c r="AY87" i="6" s="1"/>
  <c r="AS12" i="6"/>
  <c r="AS85" i="6" s="1"/>
  <c r="AQ12" i="6"/>
  <c r="AP12" i="6"/>
  <c r="W12" i="6"/>
  <c r="W85" i="6" s="1"/>
  <c r="O12" i="6"/>
  <c r="O85" i="6" s="1"/>
  <c r="M12" i="6"/>
  <c r="K12" i="6"/>
  <c r="K85" i="6" s="1"/>
  <c r="E12" i="6"/>
  <c r="I12" i="6" s="1"/>
  <c r="CD11" i="6"/>
  <c r="BM11" i="6"/>
  <c r="AU11" i="6"/>
  <c r="AQ11" i="6"/>
  <c r="AP11" i="6"/>
  <c r="AA11" i="6"/>
  <c r="U11" i="6"/>
  <c r="M11" i="6"/>
  <c r="I11" i="6"/>
  <c r="CE11" i="6" s="1"/>
  <c r="CD10" i="6"/>
  <c r="BM10" i="6"/>
  <c r="AU10" i="6"/>
  <c r="AQ10" i="6"/>
  <c r="AP10" i="6"/>
  <c r="AA10" i="6"/>
  <c r="U10" i="6"/>
  <c r="M10" i="6"/>
  <c r="I10" i="6"/>
  <c r="CE27" i="6" l="1"/>
  <c r="CE33" i="6"/>
  <c r="CF33" i="6" s="1"/>
  <c r="CF41" i="6"/>
  <c r="CE48" i="6"/>
  <c r="CF48" i="6"/>
  <c r="CE55" i="6"/>
  <c r="CF55" i="6" s="1"/>
  <c r="CE62" i="6"/>
  <c r="CE77" i="6"/>
  <c r="CF77" i="6"/>
  <c r="CE84" i="6"/>
  <c r="CF84" i="6" s="1"/>
  <c r="CE10" i="6"/>
  <c r="AA12" i="6"/>
  <c r="CE13" i="6"/>
  <c r="CF13" i="6"/>
  <c r="CF27" i="6"/>
  <c r="CE35" i="6"/>
  <c r="CF35" i="6" s="1"/>
  <c r="CE42" i="6"/>
  <c r="CF42" i="6" s="1"/>
  <c r="CE57" i="6"/>
  <c r="CF57" i="6"/>
  <c r="CE64" i="6"/>
  <c r="CF64" i="6" s="1"/>
  <c r="CE71" i="6"/>
  <c r="CE72" i="6"/>
  <c r="CF72" i="6" s="1"/>
  <c r="CE76" i="6"/>
  <c r="CF76" i="6" s="1"/>
  <c r="CE78" i="6"/>
  <c r="CE79" i="6"/>
  <c r="CF79" i="6" s="1"/>
  <c r="AP85" i="6"/>
  <c r="AP87" i="6" s="1"/>
  <c r="CF11" i="6"/>
  <c r="CF14" i="6"/>
  <c r="CE21" i="6"/>
  <c r="CF21" i="6" s="1"/>
  <c r="CE28" i="6"/>
  <c r="CF28" i="6" s="1"/>
  <c r="CE45" i="6"/>
  <c r="CF45" i="6" s="1"/>
  <c r="CE74" i="6"/>
  <c r="CE80" i="6"/>
  <c r="CF80" i="6" s="1"/>
  <c r="CE20" i="6"/>
  <c r="CF20" i="6" s="1"/>
  <c r="CF37" i="6"/>
  <c r="CE56" i="6"/>
  <c r="CF56" i="6" s="1"/>
  <c r="CE58" i="6"/>
  <c r="CF66" i="6"/>
  <c r="CF81" i="6"/>
  <c r="BB92" i="6"/>
  <c r="CE16" i="6"/>
  <c r="CF16" i="6" s="1"/>
  <c r="CE15" i="6"/>
  <c r="CF15" i="6"/>
  <c r="CE54" i="6"/>
  <c r="CE60" i="6"/>
  <c r="CF60" i="6" s="1"/>
  <c r="CE83" i="6"/>
  <c r="CF83" i="6" s="1"/>
  <c r="BM85" i="6"/>
  <c r="BM87" i="6" s="1"/>
  <c r="CE18" i="6"/>
  <c r="CE30" i="6"/>
  <c r="CE31" i="6"/>
  <c r="CF31" i="6"/>
  <c r="CE32" i="6"/>
  <c r="CE36" i="6"/>
  <c r="CF36" i="6" s="1"/>
  <c r="CE38" i="6"/>
  <c r="CE39" i="6"/>
  <c r="CF39" i="6" s="1"/>
  <c r="CE46" i="6"/>
  <c r="CF46" i="6" s="1"/>
  <c r="CE53" i="6"/>
  <c r="CF53" i="6" s="1"/>
  <c r="CF61" i="6"/>
  <c r="CE68" i="6"/>
  <c r="CF68" i="6" s="1"/>
  <c r="CE75" i="6"/>
  <c r="CF75" i="6" s="1"/>
  <c r="CE82" i="6"/>
  <c r="AM87" i="6"/>
  <c r="CF26" i="6"/>
  <c r="CE17" i="6"/>
  <c r="CF17" i="6" s="1"/>
  <c r="CE24" i="6"/>
  <c r="CF24" i="6"/>
  <c r="CE25" i="6"/>
  <c r="CF25" i="6" s="1"/>
  <c r="CE29" i="6"/>
  <c r="CG29" i="6" s="1"/>
  <c r="CE34" i="6"/>
  <c r="CE40" i="6"/>
  <c r="CF40" i="6" s="1"/>
  <c r="CE63" i="6"/>
  <c r="CF63" i="6" s="1"/>
  <c r="CE67" i="6"/>
  <c r="CF67" i="6" s="1"/>
  <c r="CE69" i="6"/>
  <c r="CF69" i="6" s="1"/>
  <c r="BI87" i="6"/>
  <c r="AA85" i="6"/>
  <c r="W87" i="6"/>
  <c r="CF51" i="6"/>
  <c r="CF62" i="6"/>
  <c r="CF73" i="6"/>
  <c r="CF18" i="6"/>
  <c r="AU85" i="6"/>
  <c r="AU87" i="6" s="1"/>
  <c r="AS87" i="6"/>
  <c r="CF30" i="6"/>
  <c r="CG30" i="6"/>
  <c r="CF38" i="6"/>
  <c r="O87" i="6"/>
  <c r="U85" i="6"/>
  <c r="U87" i="6" s="1"/>
  <c r="CF10" i="6"/>
  <c r="K87" i="6"/>
  <c r="M85" i="6"/>
  <c r="M87" i="6" s="1"/>
  <c r="CF47" i="6"/>
  <c r="CF78" i="6"/>
  <c r="CF32" i="6"/>
  <c r="CF54" i="6"/>
  <c r="CF65" i="6"/>
  <c r="CF19" i="6"/>
  <c r="CF52" i="6"/>
  <c r="CF74" i="6"/>
  <c r="CF71" i="6"/>
  <c r="CF82" i="6"/>
  <c r="CF58" i="6"/>
  <c r="CF34" i="6"/>
  <c r="AL87" i="6"/>
  <c r="U12" i="6"/>
  <c r="CE86" i="6"/>
  <c r="CF86" i="6" s="1"/>
  <c r="AA87" i="6"/>
  <c r="AU12" i="6"/>
  <c r="E85" i="6"/>
  <c r="D85" i="6"/>
  <c r="CE12" i="6" l="1"/>
  <c r="CF12" i="6" s="1"/>
  <c r="CF29" i="6"/>
  <c r="CD85" i="6"/>
  <c r="D87" i="6"/>
  <c r="E87" i="6"/>
  <c r="I85" i="6"/>
  <c r="CE85" i="6" l="1"/>
  <c r="I87" i="6"/>
  <c r="CE87" i="6" s="1"/>
  <c r="CF85" i="6"/>
  <c r="CD87" i="6"/>
  <c r="CF87" i="6" l="1"/>
  <c r="CF89" i="6"/>
</calcChain>
</file>

<file path=xl/sharedStrings.xml><?xml version="1.0" encoding="utf-8"?>
<sst xmlns="http://schemas.openxmlformats.org/spreadsheetml/2006/main" count="332" uniqueCount="243">
  <si>
    <t xml:space="preserve">                                                                     Central Pension Accounting Office</t>
  </si>
  <si>
    <t>Budget Section</t>
  </si>
  <si>
    <t xml:space="preserve">Rs. in thousands </t>
  </si>
  <si>
    <t>Rs.in thousands</t>
  </si>
  <si>
    <t>Circle Code &amp; Description</t>
  </si>
  <si>
    <t>2071.01.101.01</t>
  </si>
  <si>
    <t>2071.01.101.04</t>
  </si>
  <si>
    <t>2071.01.101.05</t>
  </si>
  <si>
    <t>2071.01.101.06</t>
  </si>
  <si>
    <t>2071.01.102.01</t>
  </si>
  <si>
    <t>2071.01.102.04</t>
  </si>
  <si>
    <t>2071.01.102</t>
  </si>
  <si>
    <t>2071.01.104.01</t>
  </si>
  <si>
    <t>104.06</t>
  </si>
  <si>
    <t>2071.01.104.07</t>
  </si>
  <si>
    <t>2071.01.105.02</t>
  </si>
  <si>
    <t>2071.01.105.04</t>
  </si>
  <si>
    <t>2071.01.105.05</t>
  </si>
  <si>
    <t>2071.01.105.06</t>
  </si>
  <si>
    <t>2071.01.106.01</t>
  </si>
  <si>
    <t xml:space="preserve">2071.01.107 </t>
  </si>
  <si>
    <t xml:space="preserve">2071.01.108 </t>
  </si>
  <si>
    <t>2071.01.109-</t>
  </si>
  <si>
    <t>2071.01.111.01</t>
  </si>
  <si>
    <t>2071.01.114.01</t>
  </si>
  <si>
    <t>Total</t>
  </si>
  <si>
    <t>2071.01.115.01</t>
  </si>
  <si>
    <t>2071.01.115.04</t>
  </si>
  <si>
    <t>2071.01.115</t>
  </si>
  <si>
    <t>2071.01.116</t>
  </si>
  <si>
    <t>2071.01.117.01</t>
  </si>
  <si>
    <t>2071.01.117.02</t>
  </si>
  <si>
    <t>2071.01.120.01</t>
  </si>
  <si>
    <t>2071.01.200.01</t>
  </si>
  <si>
    <t>2071.01.200</t>
  </si>
  <si>
    <t xml:space="preserve">2071.01.800.01- </t>
  </si>
  <si>
    <t>2235.60.102.01</t>
  </si>
  <si>
    <t>2235.60.104</t>
  </si>
  <si>
    <t>2235.60.105</t>
  </si>
  <si>
    <t>2235.60.112.01</t>
  </si>
  <si>
    <t>2235.60.200.10</t>
  </si>
  <si>
    <t>Controller Code</t>
  </si>
  <si>
    <t>Superannuation</t>
  </si>
  <si>
    <t>AIS</t>
  </si>
  <si>
    <t>NPS</t>
  </si>
  <si>
    <t>Total 
2071.01.101</t>
  </si>
  <si>
    <t xml:space="preserve"> Commuted Value of Pensions.</t>
  </si>
  <si>
    <t>Total (Voted)</t>
  </si>
  <si>
    <t xml:space="preserve"> Gratuities</t>
  </si>
  <si>
    <t>ORD. PEN. (NPS)</t>
  </si>
  <si>
    <t>Total 
2071.01.104</t>
  </si>
  <si>
    <t xml:space="preserve">Family Penson </t>
  </si>
  <si>
    <t>Total 
2071.01.105</t>
  </si>
  <si>
    <t>High Court Judges</t>
  </si>
  <si>
    <t>Cont. to Pen. And Gratuities</t>
  </si>
  <si>
    <t>Contributions to Provident Fund</t>
  </si>
  <si>
    <t xml:space="preserve"> pension toEmployees of State aided Education institutions</t>
  </si>
  <si>
    <t>Pension to Legislators</t>
  </si>
  <si>
    <t xml:space="preserve">Pen. &amp; other Retd. benefits of President of India </t>
  </si>
  <si>
    <t>Leave Encashment</t>
  </si>
  <si>
    <t>Ex-Gratia Payment</t>
  </si>
  <si>
    <t>Govt. Contr. for defined Contr. Pen. Scheme</t>
  </si>
  <si>
    <t>Interst on Non-Deposit or delayed deposit of NPS Contribution</t>
  </si>
  <si>
    <t>Pensionary Charges in respect of NCT delhi</t>
  </si>
  <si>
    <t>Other Pen. ( Ex-gratia payment to families of CPF beneficiaries</t>
  </si>
  <si>
    <t>200.02</t>
  </si>
  <si>
    <t>200.05</t>
  </si>
  <si>
    <t>200.08</t>
  </si>
  <si>
    <t xml:space="preserve">Other Expenditure (Cost of Remittance of pen.  </t>
  </si>
  <si>
    <t>Pensioner Under Social 
Security Schemes</t>
  </si>
  <si>
    <t>Deposit Linked Insurance Schemes 
Govt. Provident Funds</t>
  </si>
  <si>
    <t>Govt. Emp. Insurance Scheme</t>
  </si>
  <si>
    <t>Other Charges recoverable from NCT  DELHI</t>
  </si>
  <si>
    <t>Other Programmes</t>
  </si>
  <si>
    <t>President of India</t>
  </si>
  <si>
    <t>Charged</t>
  </si>
  <si>
    <t>Voted</t>
  </si>
  <si>
    <t>Grand Total</t>
  </si>
  <si>
    <t>001</t>
  </si>
  <si>
    <t>AGRICULTURE</t>
  </si>
  <si>
    <t>002</t>
  </si>
  <si>
    <t>JAL SHAKTI</t>
  </si>
  <si>
    <t>003</t>
  </si>
  <si>
    <t>004</t>
  </si>
  <si>
    <t>RURAL AREA &amp; DEVELOPMENT</t>
  </si>
  <si>
    <t>005</t>
  </si>
  <si>
    <t>Deptt. Of  FERTILIZER</t>
  </si>
  <si>
    <t>006</t>
  </si>
  <si>
    <t>COMMERCE</t>
  </si>
  <si>
    <t>007</t>
  </si>
  <si>
    <t>HIGHER EDUCATION</t>
  </si>
  <si>
    <t>008</t>
  </si>
  <si>
    <t>SCHOOL EDUCATION AND LITERACY</t>
  </si>
  <si>
    <t>009</t>
  </si>
  <si>
    <t xml:space="preserve">SOCIAL JUSTICE &amp; EMPOWERMENT </t>
  </si>
  <si>
    <t>010</t>
  </si>
  <si>
    <t>POWER</t>
  </si>
  <si>
    <t>011</t>
  </si>
  <si>
    <t xml:space="preserve"> COAL</t>
  </si>
  <si>
    <t>012</t>
  </si>
  <si>
    <t>TRIBAL AFFAIRS</t>
  </si>
  <si>
    <t>013</t>
  </si>
  <si>
    <t>FINANCE (EXP)</t>
  </si>
  <si>
    <t>014</t>
  </si>
  <si>
    <t>FINANCE (ECONOMIC AFFAIRS)</t>
  </si>
  <si>
    <t>016</t>
  </si>
  <si>
    <t>FINANCE(REVENUE)</t>
  </si>
  <si>
    <t>017</t>
  </si>
  <si>
    <t>HEALTH &amp; FAMILY WELFARE</t>
  </si>
  <si>
    <t>018</t>
  </si>
  <si>
    <t>HOME AFFAIRS</t>
  </si>
  <si>
    <t>019</t>
  </si>
  <si>
    <t>INDUSTRY</t>
  </si>
  <si>
    <t>020</t>
  </si>
  <si>
    <t>INFORMATION &amp; BROADCASTING</t>
  </si>
  <si>
    <t>021</t>
  </si>
  <si>
    <t>LABOUR</t>
  </si>
  <si>
    <t>022</t>
  </si>
  <si>
    <t>LAW AND JUSTICE</t>
  </si>
  <si>
    <t>023</t>
  </si>
  <si>
    <t>PLANNING, STATISTICS &amp; P.I.</t>
  </si>
  <si>
    <t>024</t>
  </si>
  <si>
    <t>ROAD TRANSPORT &amp; HIGHWAYS</t>
  </si>
  <si>
    <t>025</t>
  </si>
  <si>
    <t>STEEL</t>
  </si>
  <si>
    <t>026</t>
  </si>
  <si>
    <t>MINES</t>
  </si>
  <si>
    <t>027</t>
  </si>
  <si>
    <t>SUPPLY</t>
  </si>
  <si>
    <t>028</t>
  </si>
  <si>
    <t>CULTURE</t>
  </si>
  <si>
    <t>029</t>
  </si>
  <si>
    <t xml:space="preserve">CIVIL AVIATION &amp; TOURISM </t>
  </si>
  <si>
    <t>030</t>
  </si>
  <si>
    <t>HOUSING AND URBAN AFFAIRS</t>
  </si>
  <si>
    <t>031</t>
  </si>
  <si>
    <t>ATOMIC ENERGY</t>
  </si>
  <si>
    <t>032</t>
  </si>
  <si>
    <t>INFORMATION TECHNOLOGY</t>
  </si>
  <si>
    <t>033</t>
  </si>
  <si>
    <t>PRESIDENT SEC.</t>
  </si>
  <si>
    <t>034</t>
  </si>
  <si>
    <t>PPG &amp; PENSIONS</t>
  </si>
  <si>
    <t>035</t>
  </si>
  <si>
    <t>CBEC</t>
  </si>
  <si>
    <t>036</t>
  </si>
  <si>
    <t xml:space="preserve">CBDT </t>
  </si>
  <si>
    <t>037</t>
  </si>
  <si>
    <t>SCIENCE &amp; TECHNOLOGY</t>
  </si>
  <si>
    <t>038</t>
  </si>
  <si>
    <t>DEPARTMENT OF SPACE</t>
  </si>
  <si>
    <t>039</t>
  </si>
  <si>
    <t>AG(AUDIT) DELHI</t>
  </si>
  <si>
    <t>040</t>
  </si>
  <si>
    <t>LOK SABHA</t>
  </si>
  <si>
    <t>041</t>
  </si>
  <si>
    <t>RAJYA SABHA</t>
  </si>
  <si>
    <t>042</t>
  </si>
  <si>
    <t>NCT DELHI</t>
  </si>
  <si>
    <t>044</t>
  </si>
  <si>
    <t>YOUTH AFFAIRS</t>
  </si>
  <si>
    <t>047</t>
  </si>
  <si>
    <t>WOMEN AND CHILD DEVELOPMENT</t>
  </si>
  <si>
    <t>049</t>
  </si>
  <si>
    <t>A.G. CALCUTTA</t>
  </si>
  <si>
    <t>051</t>
  </si>
  <si>
    <t>A.G. CHANDIGARH</t>
  </si>
  <si>
    <t>073</t>
  </si>
  <si>
    <t>CGDA ( CIVIL)</t>
  </si>
  <si>
    <t>075</t>
  </si>
  <si>
    <t>ANDAMAN NICOBAR ADMN.</t>
  </si>
  <si>
    <t>077</t>
  </si>
  <si>
    <t>NEW AND RENEWABLE ENERGY</t>
  </si>
  <si>
    <t>078</t>
  </si>
  <si>
    <t>EXTERNAL AFFAIRS</t>
  </si>
  <si>
    <t>079</t>
  </si>
  <si>
    <t>ENVIRONMENT, FOREST &amp; CLIMATE CHANGE</t>
  </si>
  <si>
    <t>080</t>
  </si>
  <si>
    <t>FOOD PROCESSING</t>
  </si>
  <si>
    <t>081</t>
  </si>
  <si>
    <t>EARTH SCIENCE</t>
  </si>
  <si>
    <t>082</t>
  </si>
  <si>
    <t xml:space="preserve">CPAO </t>
  </si>
  <si>
    <t>083</t>
  </si>
  <si>
    <t>CHEMICAL AND PETRO CHEMICAL</t>
  </si>
  <si>
    <t>084</t>
  </si>
  <si>
    <t>ELECTION COMMISSION</t>
  </si>
  <si>
    <t>085</t>
  </si>
  <si>
    <t>LAKSHADWEEP ISLANDS</t>
  </si>
  <si>
    <t>086</t>
  </si>
  <si>
    <t>COMPANY AFFAIRS</t>
  </si>
  <si>
    <t>088</t>
  </si>
  <si>
    <t>MINISTRY OF SHIPPING</t>
  </si>
  <si>
    <t>089</t>
  </si>
  <si>
    <t>PANCHAYATI RAJ</t>
  </si>
  <si>
    <t>090</t>
  </si>
  <si>
    <t>DIPAM</t>
  </si>
  <si>
    <t>092</t>
  </si>
  <si>
    <t>MINISTRY OF MINIORITY AFFAIRS</t>
  </si>
  <si>
    <t>093</t>
  </si>
  <si>
    <t>PETROLEUM &amp; NATURAL GAS</t>
  </si>
  <si>
    <t>094</t>
  </si>
  <si>
    <t xml:space="preserve">POSTAL DEPARTMENT </t>
  </si>
  <si>
    <t>095</t>
  </si>
  <si>
    <t>TELECOMMUNICATION</t>
  </si>
  <si>
    <t>097</t>
  </si>
  <si>
    <t>CGDA(DEFENCE)</t>
  </si>
  <si>
    <t>098</t>
  </si>
  <si>
    <t>NER</t>
  </si>
  <si>
    <t>115</t>
  </si>
  <si>
    <t>DRINKING WATER &amp; SANITATION</t>
  </si>
  <si>
    <t>Deptt.of FINANCIAL SERVICES</t>
  </si>
  <si>
    <t>117</t>
  </si>
  <si>
    <t>SKILL DEVELOPMENT</t>
  </si>
  <si>
    <t>118</t>
  </si>
  <si>
    <t>FISHERIES,ANIMAL HUSBANDRY &amp; DAIRYING</t>
  </si>
  <si>
    <t>119</t>
  </si>
  <si>
    <t>Union Territory Ladakh</t>
  </si>
  <si>
    <t>120</t>
  </si>
  <si>
    <t>UT Dadra and Nagar Haveli and Daman and Diu</t>
  </si>
  <si>
    <t>TOTAL</t>
  </si>
  <si>
    <t>CONSUMER AFFAIRS FOOD &amp; PUBLIC DISTRIBUTION</t>
  </si>
  <si>
    <t>2071.01.114.02</t>
  </si>
  <si>
    <t>other emoluments to the President of India</t>
  </si>
  <si>
    <t>(Rs. in thousands)</t>
  </si>
  <si>
    <t xml:space="preserve">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</si>
  <si>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</si>
  <si>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123</t>
  </si>
  <si>
    <t>Textiles</t>
  </si>
  <si>
    <t>122</t>
  </si>
  <si>
    <t>Ministry of Cooperation</t>
  </si>
  <si>
    <t>Department of Public enterprises</t>
  </si>
  <si>
    <t>121</t>
  </si>
  <si>
    <t>2071.01.119.01</t>
  </si>
  <si>
    <t>2071.01.797.01</t>
  </si>
  <si>
    <t>2071.01.121.01</t>
  </si>
  <si>
    <t xml:space="preserve"> </t>
  </si>
  <si>
    <t>BE Allocated  2025-26</t>
  </si>
  <si>
    <t>Payment of Service Charges to National Securities Depository Limitted under NPS</t>
  </si>
  <si>
    <t>DCPS under Unified Pension Scheme</t>
  </si>
  <si>
    <t>Transfer to/from  Fund Reserve Funds and Deposit Accounts</t>
  </si>
  <si>
    <t>2071.01.903</t>
  </si>
  <si>
    <t>Deduct Recoveries (UPS)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</si>
</sst>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9">
    <xf numFmtId="0" fontId="0" fillId="0" borderId="0" xfId="0"/>
    <xf numFmtId="1" fontId="4" fillId="3" borderId="0" xfId="0" applyNumberFormat="1" applyFont="1" applyFill="1"/>
    <xf numFmtId="1" fontId="4" fillId="4" borderId="0" xfId="0" applyNumberFormat="1" applyFont="1" applyFill="1"/>
    <xf numFmtId="49" fontId="4" fillId="3" borderId="3" xfId="0" applyNumberFormat="1" applyFont="1" applyFill="1" applyBorder="1"/>
    <xf numFmtId="1" fontId="4" fillId="4" borderId="3" xfId="0" applyNumberFormat="1" applyFont="1" applyFill="1" applyBorder="1"/>
    <xf numFmtId="2" fontId="4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49" fontId="6" fillId="3" borderId="3" xfId="0" applyNumberFormat="1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1" fontId="6" fillId="3" borderId="0" xfId="0" applyNumberFormat="1" applyFont="1" applyFill="1" applyAlignment="1">
      <alignment horizontal="center"/>
    </xf>
    <xf numFmtId="49" fontId="1" fillId="2" borderId="3" xfId="1" applyNumberFormat="1" applyBorder="1" applyAlignment="1">
      <alignment horizontal="center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right"/>
    </xf>
    <xf numFmtId="1" fontId="4" fillId="3" borderId="3" xfId="0" applyNumberFormat="1" applyFont="1" applyFill="1" applyBorder="1"/>
    <xf numFmtId="1" fontId="4" fillId="4" borderId="3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7" fillId="0" borderId="0" xfId="0" applyFont="1"/>
    <xf numFmtId="1" fontId="4" fillId="3" borderId="0" xfId="0" applyNumberFormat="1" applyFont="1" applyFill="1" applyAlignment="1">
      <alignment horizontal="right"/>
    </xf>
    <xf numFmtId="1" fontId="4" fillId="5" borderId="3" xfId="0" applyNumberFormat="1" applyFont="1" applyFill="1" applyBorder="1"/>
    <xf numFmtId="1" fontId="4" fillId="3" borderId="3" xfId="0" applyNumberFormat="1" applyFont="1" applyFill="1" applyBorder="1" applyAlignment="1">
      <alignment horizontal="right"/>
    </xf>
    <xf numFmtId="1" fontId="1" fillId="2" borderId="3" xfId="1" applyNumberFormat="1" applyBorder="1" applyAlignment="1">
      <alignment horizontal="center"/>
    </xf>
    <xf numFmtId="1" fontId="5" fillId="3" borderId="0" xfId="0" applyNumberFormat="1" applyFont="1" applyFill="1"/>
    <xf numFmtId="49" fontId="5" fillId="3" borderId="3" xfId="0" applyNumberFormat="1" applyFont="1" applyFill="1" applyBorder="1"/>
    <xf numFmtId="1" fontId="5" fillId="3" borderId="3" xfId="0" applyNumberFormat="1" applyFont="1" applyFill="1" applyBorder="1"/>
    <xf numFmtId="1" fontId="5" fillId="3" borderId="3" xfId="0" applyNumberFormat="1" applyFont="1" applyFill="1" applyBorder="1" applyAlignment="1">
      <alignment horizontal="right"/>
    </xf>
    <xf numFmtId="49" fontId="4" fillId="3" borderId="0" xfId="0" applyNumberFormat="1" applyFont="1" applyFill="1"/>
    <xf numFmtId="1" fontId="4" fillId="6" borderId="3" xfId="0" applyNumberFormat="1" applyFont="1" applyFill="1" applyBorder="1"/>
    <xf numFmtId="1" fontId="4" fillId="7" borderId="3" xfId="0" applyNumberFormat="1" applyFont="1" applyFill="1" applyBorder="1"/>
    <xf numFmtId="1" fontId="4" fillId="0" borderId="3" xfId="0" applyNumberFormat="1" applyFont="1" applyBorder="1"/>
    <xf numFmtId="1" fontId="6" fillId="0" borderId="3" xfId="0" applyNumberFormat="1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/>
    </xf>
    <xf numFmtId="0" fontId="4" fillId="0" borderId="3" xfId="0" applyFont="1" applyBorder="1"/>
    <xf numFmtId="1" fontId="4" fillId="0" borderId="0" xfId="0" applyNumberFormat="1" applyFont="1"/>
    <xf numFmtId="49" fontId="6" fillId="0" borderId="3" xfId="0" applyNumberFormat="1" applyFont="1" applyBorder="1" applyAlignment="1">
      <alignment vertical="top" wrapText="1"/>
    </xf>
    <xf numFmtId="0" fontId="4" fillId="3" borderId="3" xfId="0" applyFont="1" applyFill="1" applyBorder="1" applyAlignment="1">
      <alignment wrapText="1"/>
    </xf>
    <xf numFmtId="49" fontId="1" fillId="2" borderId="3" xfId="1" quotePrefix="1" applyNumberFormat="1" applyBorder="1" applyAlignment="1">
      <alignment horizontal="center"/>
    </xf>
    <xf numFmtId="1" fontId="0" fillId="0" borderId="0" xfId="0" applyNumberFormat="1"/>
    <xf numFmtId="1" fontId="6" fillId="3" borderId="3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right"/>
    </xf>
    <xf numFmtId="0" fontId="4" fillId="8" borderId="3" xfId="0" applyFont="1" applyFill="1" applyBorder="1"/>
    <xf numFmtId="1" fontId="4" fillId="8" borderId="3" xfId="0" applyNumberFormat="1" applyFont="1" applyFill="1" applyBorder="1"/>
    <xf numFmtId="1" fontId="4" fillId="8" borderId="0" xfId="0" applyNumberFormat="1" applyFont="1" applyFill="1"/>
    <xf numFmtId="0" fontId="5" fillId="0" borderId="3" xfId="0" applyFont="1" applyBorder="1"/>
    <xf numFmtId="1" fontId="5" fillId="0" borderId="3" xfId="0" applyNumberFormat="1" applyFont="1" applyBorder="1"/>
    <xf numFmtId="1" fontId="5" fillId="4" borderId="3" xfId="0" applyNumberFormat="1" applyFont="1" applyFill="1" applyBorder="1" applyAlignment="1">
      <alignment horizontal="right"/>
    </xf>
    <xf numFmtId="1" fontId="5" fillId="4" borderId="3" xfId="0" applyNumberFormat="1" applyFont="1" applyFill="1" applyBorder="1"/>
    <xf numFmtId="1" fontId="4" fillId="3" borderId="4" xfId="0" applyNumberFormat="1" applyFont="1" applyFill="1" applyBorder="1"/>
    <xf numFmtId="1" fontId="3" fillId="0" borderId="0" xfId="0" applyNumberFormat="1" applyFont="1"/>
    <xf numFmtId="1" fontId="2" fillId="3" borderId="0" xfId="0" applyNumberFormat="1" applyFont="1" applyFill="1"/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1" fontId="4" fillId="5" borderId="0" xfId="0" applyNumberFormat="1" applyFont="1" applyFill="1"/>
    <xf numFmtId="0" fontId="4" fillId="5" borderId="0" xfId="0" applyFont="1" applyFill="1"/>
    <xf numFmtId="1" fontId="4" fillId="0" borderId="4" xfId="0" applyNumberFormat="1" applyFont="1" applyBorder="1"/>
    <xf numFmtId="1" fontId="5" fillId="0" borderId="4" xfId="0" applyNumberFormat="1" applyFont="1" applyBorder="1"/>
    <xf numFmtId="0" fontId="4" fillId="3" borderId="3" xfId="0" applyFont="1" applyFill="1" applyBorder="1" applyAlignment="1">
      <alignment horizontal="center"/>
    </xf>
    <xf numFmtId="0" fontId="1" fillId="2" borderId="3" xfId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1" fillId="8" borderId="3" xfId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top" wrapText="1"/>
    </xf>
    <xf numFmtId="1" fontId="5" fillId="3" borderId="0" xfId="0" applyNumberFormat="1" applyFont="1" applyFill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/>
    <xf numFmtId="49" fontId="4" fillId="3" borderId="3" xfId="0" applyNumberFormat="1" applyFont="1" applyFill="1" applyBorder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2" xfId="0" applyNumberFormat="1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top" wrapText="1"/>
    </xf>
    <xf numFmtId="1" fontId="8" fillId="3" borderId="2" xfId="0" applyNumberFormat="1" applyFont="1" applyFill="1" applyBorder="1" applyAlignment="1">
      <alignment horizontal="center" vertical="top" wrapText="1"/>
    </xf>
    <xf numFmtId="1" fontId="8" fillId="3" borderId="4" xfId="0" applyNumberFormat="1" applyFont="1" applyFill="1" applyBorder="1" applyAlignment="1">
      <alignment horizontal="center" vertical="top" wrapText="1"/>
    </xf>
    <xf numFmtId="1" fontId="6" fillId="4" borderId="3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67"/>
  <sheetViews>
    <sheetView tabSelected="1" view="pageBreakPreview" zoomScaleNormal="115" zoomScaleSheetLayoutView="100" workbookViewId="0">
      <pane xSplit="3" ySplit="9" topLeftCell="BS16" activePane="bottomRight" state="frozen"/>
      <selection activeCell="A5" sqref="A5"/>
      <selection pane="topRight" activeCell="D5" sqref="D5"/>
      <selection pane="bottomLeft" activeCell="A10" sqref="A10"/>
      <selection pane="bottomRight" activeCell="C36" sqref="C36"/>
    </sheetView>
  </sheetViews>
  <sheetFormatPr defaultColWidth="19.85546875" defaultRowHeight="15.75" x14ac:dyDescent="0.25"/>
  <cols>
    <col min="1" max="1" width="4.5703125" style="1" customWidth="1"/>
    <col min="2" max="2" width="9.5703125" style="28" customWidth="1"/>
    <col min="3" max="3" width="45.7109375" style="1" customWidth="1"/>
    <col min="4" max="8" width="14.7109375" style="1" customWidth="1"/>
    <col min="9" max="9" width="14.7109375" style="35" customWidth="1"/>
    <col min="10" max="10" width="14.5703125" style="1" customWidth="1"/>
    <col min="11" max="12" width="15.28515625" style="1" customWidth="1"/>
    <col min="13" max="13" width="15.85546875" style="35" customWidth="1"/>
    <col min="14" max="14" width="13.5703125" style="1" customWidth="1"/>
    <col min="15" max="15" width="14.7109375" style="1" customWidth="1"/>
    <col min="16" max="16" width="12.5703125" style="1" customWidth="1"/>
    <col min="17" max="17" width="14" style="1" customWidth="1"/>
    <col min="18" max="18" width="15.28515625" style="1" customWidth="1"/>
    <col min="19" max="19" width="14.140625" style="1" customWidth="1"/>
    <col min="20" max="20" width="13.85546875" style="1" customWidth="1"/>
    <col min="21" max="21" width="15.140625" style="35" customWidth="1"/>
    <col min="22" max="22" width="14.42578125" style="1" customWidth="1"/>
    <col min="23" max="23" width="14.28515625" style="1" customWidth="1"/>
    <col min="24" max="24" width="15.7109375" style="1" customWidth="1"/>
    <col min="25" max="25" width="15.42578125" style="1" customWidth="1"/>
    <col min="26" max="26" width="16.28515625" style="1" customWidth="1"/>
    <col min="27" max="27" width="16.42578125" style="35" customWidth="1"/>
    <col min="28" max="28" width="16.5703125" style="1" customWidth="1"/>
    <col min="29" max="29" width="10.85546875" style="1" customWidth="1"/>
    <col min="30" max="30" width="10.140625" style="1" customWidth="1"/>
    <col min="31" max="31" width="8.7109375" style="1" customWidth="1"/>
    <col min="32" max="32" width="12.85546875" style="1" customWidth="1"/>
    <col min="33" max="33" width="8.5703125" style="1" customWidth="1"/>
    <col min="34" max="34" width="12.140625" style="1" customWidth="1"/>
    <col min="35" max="35" width="11.140625" style="1" customWidth="1"/>
    <col min="36" max="36" width="10.42578125" style="1" customWidth="1"/>
    <col min="37" max="37" width="9.7109375" style="1" customWidth="1"/>
    <col min="38" max="38" width="12" style="1" customWidth="1"/>
    <col min="39" max="39" width="10" style="1" customWidth="1"/>
    <col min="40" max="40" width="10.140625" style="1" customWidth="1"/>
    <col min="41" max="41" width="11.42578125" style="1" customWidth="1"/>
    <col min="42" max="43" width="13.28515625" style="35" customWidth="1"/>
    <col min="44" max="44" width="13.5703125" style="1" customWidth="1"/>
    <col min="45" max="45" width="14.28515625" style="1" customWidth="1"/>
    <col min="46" max="46" width="15.140625" style="1" customWidth="1"/>
    <col min="47" max="47" width="11.7109375" style="35" customWidth="1"/>
    <col min="48" max="48" width="8.42578125" style="1" customWidth="1"/>
    <col min="49" max="49" width="9.85546875" style="1" customWidth="1"/>
    <col min="50" max="50" width="10.28515625" style="1" customWidth="1"/>
    <col min="51" max="51" width="14.42578125" style="1" customWidth="1"/>
    <col min="52" max="52" width="12.5703125" style="1" customWidth="1"/>
    <col min="53" max="55" width="11.5703125" style="1" customWidth="1"/>
    <col min="56" max="56" width="11.28515625" style="1" customWidth="1"/>
    <col min="57" max="59" width="12.28515625" style="1" customWidth="1"/>
    <col min="60" max="60" width="12" style="1" customWidth="1"/>
    <col min="61" max="61" width="13.42578125" style="1" customWidth="1"/>
    <col min="62" max="62" width="8.85546875" style="1" customWidth="1"/>
    <col min="63" max="63" width="9.85546875" style="1" customWidth="1"/>
    <col min="64" max="64" width="10.85546875" style="1" customWidth="1"/>
    <col min="65" max="67" width="12.42578125" style="35" customWidth="1"/>
    <col min="68" max="68" width="13.7109375" style="1" customWidth="1"/>
    <col min="69" max="69" width="9.42578125" style="1" customWidth="1"/>
    <col min="70" max="70" width="13.5703125" style="1" customWidth="1"/>
    <col min="71" max="71" width="9.140625" style="1" customWidth="1"/>
    <col min="72" max="72" width="10.140625" style="1" customWidth="1"/>
    <col min="73" max="73" width="8.85546875" style="1" customWidth="1"/>
    <col min="74" max="74" width="12.7109375" style="1" customWidth="1"/>
    <col min="75" max="76" width="10.28515625" style="1" customWidth="1"/>
    <col min="77" max="77" width="11.140625" style="1" customWidth="1"/>
    <col min="78" max="78" width="10.28515625" style="1" customWidth="1"/>
    <col min="79" max="79" width="8.28515625" style="1" customWidth="1"/>
    <col min="80" max="80" width="11" style="1" customWidth="1"/>
    <col min="81" max="81" width="7.85546875" style="1" customWidth="1"/>
    <col min="82" max="82" width="12.140625" style="2" customWidth="1"/>
    <col min="83" max="83" width="16.140625" style="2" customWidth="1"/>
    <col min="84" max="84" width="15" style="2" customWidth="1"/>
    <col min="85" max="90" width="0" style="1" hidden="1" customWidth="1"/>
    <col min="91" max="16384" width="19.85546875" style="1"/>
  </cols>
  <sheetData>
    <row r="1" spans="1:84" ht="16.5" hidden="1" customHeight="1" x14ac:dyDescent="0.3">
      <c r="A1" s="72" t="s">
        <v>0</v>
      </c>
      <c r="B1" s="72"/>
      <c r="C1" s="72"/>
      <c r="D1" s="72"/>
      <c r="E1" s="72"/>
      <c r="F1" s="72"/>
      <c r="G1" s="72"/>
      <c r="H1" s="72"/>
      <c r="I1" s="51"/>
    </row>
    <row r="2" spans="1:84" ht="13.5" hidden="1" customHeight="1" x14ac:dyDescent="0.3">
      <c r="A2" s="52"/>
      <c r="B2" s="52"/>
      <c r="C2" s="52"/>
      <c r="D2" s="52"/>
      <c r="E2" s="52"/>
      <c r="F2" s="52"/>
      <c r="G2" s="52"/>
      <c r="H2" s="52"/>
      <c r="I2" s="51"/>
    </row>
    <row r="3" spans="1:84" ht="12" hidden="1" customHeight="1" x14ac:dyDescent="0.3">
      <c r="A3" s="52"/>
      <c r="B3" s="52"/>
      <c r="C3" s="52"/>
      <c r="D3" s="52"/>
      <c r="E3" s="52"/>
      <c r="F3" s="52"/>
      <c r="G3" s="52"/>
      <c r="H3" s="52"/>
      <c r="I3" s="51"/>
    </row>
    <row r="4" spans="1:84" ht="20.25" hidden="1" customHeight="1" x14ac:dyDescent="0.3">
      <c r="A4" s="72" t="s">
        <v>237</v>
      </c>
      <c r="B4" s="72"/>
      <c r="C4" s="72"/>
      <c r="D4" s="72" t="s">
        <v>1</v>
      </c>
      <c r="E4" s="72"/>
      <c r="F4" s="72"/>
      <c r="G4" s="72"/>
      <c r="H4" s="72"/>
      <c r="I4" s="53"/>
    </row>
    <row r="5" spans="1:84" ht="18" customHeight="1" x14ac:dyDescent="0.25">
      <c r="A5" s="72"/>
      <c r="B5" s="72"/>
      <c r="C5" s="72"/>
      <c r="D5" s="67"/>
      <c r="E5" s="67"/>
      <c r="F5" s="67"/>
      <c r="G5" s="73" t="s">
        <v>2</v>
      </c>
      <c r="H5" s="73"/>
      <c r="I5" s="54"/>
      <c r="K5" s="1" t="s">
        <v>3</v>
      </c>
      <c r="AL5" s="74" t="s">
        <v>224</v>
      </c>
      <c r="AM5" s="74"/>
    </row>
    <row r="6" spans="1:84" x14ac:dyDescent="0.25">
      <c r="A6" s="15"/>
      <c r="B6" s="3"/>
      <c r="C6" s="15" t="s">
        <v>4</v>
      </c>
      <c r="D6" s="69" t="s">
        <v>5</v>
      </c>
      <c r="E6" s="69"/>
      <c r="F6" s="15" t="s">
        <v>6</v>
      </c>
      <c r="G6" s="15" t="s">
        <v>7</v>
      </c>
      <c r="H6" s="15" t="s">
        <v>8</v>
      </c>
      <c r="I6" s="31"/>
      <c r="J6" s="70" t="s">
        <v>9</v>
      </c>
      <c r="K6" s="70"/>
      <c r="L6" s="15" t="s">
        <v>10</v>
      </c>
      <c r="M6" s="31" t="s">
        <v>11</v>
      </c>
      <c r="N6" s="70" t="s">
        <v>12</v>
      </c>
      <c r="O6" s="70"/>
      <c r="P6" s="3">
        <v>104.04</v>
      </c>
      <c r="Q6" s="3">
        <v>104.05</v>
      </c>
      <c r="R6" s="3" t="s">
        <v>13</v>
      </c>
      <c r="S6" s="71" t="s">
        <v>14</v>
      </c>
      <c r="T6" s="71"/>
      <c r="U6" s="31"/>
      <c r="V6" s="70" t="s">
        <v>15</v>
      </c>
      <c r="W6" s="70"/>
      <c r="X6" s="15" t="s">
        <v>16</v>
      </c>
      <c r="Y6" s="15" t="s">
        <v>17</v>
      </c>
      <c r="Z6" s="15" t="s">
        <v>18</v>
      </c>
      <c r="AA6" s="31"/>
      <c r="AB6" s="15" t="s">
        <v>19</v>
      </c>
      <c r="AC6" s="5">
        <v>106.03</v>
      </c>
      <c r="AD6" s="70" t="s">
        <v>20</v>
      </c>
      <c r="AE6" s="70"/>
      <c r="AF6" s="70" t="s">
        <v>21</v>
      </c>
      <c r="AG6" s="70"/>
      <c r="AH6" s="70" t="s">
        <v>22</v>
      </c>
      <c r="AI6" s="70"/>
      <c r="AJ6" s="70" t="s">
        <v>23</v>
      </c>
      <c r="AK6" s="70"/>
      <c r="AL6" s="69" t="s">
        <v>24</v>
      </c>
      <c r="AM6" s="69"/>
      <c r="AN6" s="15" t="s">
        <v>222</v>
      </c>
      <c r="AO6" s="15"/>
      <c r="AP6" s="75" t="s">
        <v>25</v>
      </c>
      <c r="AQ6" s="76"/>
      <c r="AR6" s="69" t="s">
        <v>26</v>
      </c>
      <c r="AS6" s="69"/>
      <c r="AT6" s="15" t="s">
        <v>27</v>
      </c>
      <c r="AU6" s="31" t="s">
        <v>28</v>
      </c>
      <c r="AV6" s="70" t="s">
        <v>29</v>
      </c>
      <c r="AW6" s="70"/>
      <c r="AX6" s="70" t="s">
        <v>30</v>
      </c>
      <c r="AY6" s="70"/>
      <c r="AZ6" s="77" t="s">
        <v>31</v>
      </c>
      <c r="BA6" s="78"/>
      <c r="BB6" s="77" t="s">
        <v>233</v>
      </c>
      <c r="BC6" s="78"/>
      <c r="BD6" s="69" t="s">
        <v>32</v>
      </c>
      <c r="BE6" s="69"/>
      <c r="BF6" s="77" t="s">
        <v>235</v>
      </c>
      <c r="BG6" s="78"/>
      <c r="BH6" s="69" t="s">
        <v>33</v>
      </c>
      <c r="BI6" s="69"/>
      <c r="BJ6" s="6" t="s">
        <v>65</v>
      </c>
      <c r="BK6" s="7" t="s">
        <v>66</v>
      </c>
      <c r="BL6" s="7" t="s">
        <v>67</v>
      </c>
      <c r="BM6" s="31" t="s">
        <v>34</v>
      </c>
      <c r="BN6" s="75" t="s">
        <v>234</v>
      </c>
      <c r="BO6" s="76"/>
      <c r="BP6" s="70" t="s">
        <v>35</v>
      </c>
      <c r="BQ6" s="70"/>
      <c r="BR6" s="65" t="s">
        <v>241</v>
      </c>
      <c r="BS6" s="70" t="s">
        <v>36</v>
      </c>
      <c r="BT6" s="70"/>
      <c r="BU6" s="70" t="s">
        <v>37</v>
      </c>
      <c r="BV6" s="70"/>
      <c r="BW6" s="70" t="s">
        <v>38</v>
      </c>
      <c r="BX6" s="70"/>
      <c r="BY6" s="70" t="s">
        <v>39</v>
      </c>
      <c r="BZ6" s="70"/>
      <c r="CA6" s="70" t="s">
        <v>40</v>
      </c>
      <c r="CB6" s="70"/>
      <c r="CC6" s="15"/>
      <c r="CD6" s="4"/>
      <c r="CE6" s="4"/>
      <c r="CF6" s="4"/>
    </row>
    <row r="7" spans="1:84" s="8" customFormat="1" ht="45" customHeight="1" x14ac:dyDescent="0.25">
      <c r="A7" s="66"/>
      <c r="B7" s="6" t="s">
        <v>41</v>
      </c>
      <c r="C7" s="66"/>
      <c r="D7" s="79" t="s">
        <v>42</v>
      </c>
      <c r="E7" s="79"/>
      <c r="F7" s="66" t="s">
        <v>43</v>
      </c>
      <c r="G7" s="66" t="s">
        <v>44</v>
      </c>
      <c r="H7" s="66" t="s">
        <v>44</v>
      </c>
      <c r="I7" s="32" t="s">
        <v>45</v>
      </c>
      <c r="J7" s="79" t="s">
        <v>46</v>
      </c>
      <c r="K7" s="79"/>
      <c r="L7" s="66" t="s">
        <v>43</v>
      </c>
      <c r="M7" s="32" t="s">
        <v>47</v>
      </c>
      <c r="N7" s="79" t="s">
        <v>48</v>
      </c>
      <c r="O7" s="79"/>
      <c r="P7" s="66" t="s">
        <v>43</v>
      </c>
      <c r="Q7" s="66" t="s">
        <v>44</v>
      </c>
      <c r="R7" s="66" t="s">
        <v>44</v>
      </c>
      <c r="S7" s="79" t="s">
        <v>49</v>
      </c>
      <c r="T7" s="79"/>
      <c r="U7" s="32" t="s">
        <v>50</v>
      </c>
      <c r="V7" s="79" t="s">
        <v>51</v>
      </c>
      <c r="W7" s="79"/>
      <c r="X7" s="66" t="s">
        <v>43</v>
      </c>
      <c r="Y7" s="66" t="s">
        <v>44</v>
      </c>
      <c r="Z7" s="66" t="s">
        <v>44</v>
      </c>
      <c r="AA7" s="32" t="s">
        <v>52</v>
      </c>
      <c r="AB7" s="79" t="s">
        <v>53</v>
      </c>
      <c r="AC7" s="79"/>
      <c r="AD7" s="79" t="s">
        <v>54</v>
      </c>
      <c r="AE7" s="79"/>
      <c r="AF7" s="79" t="s">
        <v>55</v>
      </c>
      <c r="AG7" s="79"/>
      <c r="AH7" s="79" t="s">
        <v>56</v>
      </c>
      <c r="AI7" s="79"/>
      <c r="AJ7" s="79" t="s">
        <v>57</v>
      </c>
      <c r="AK7" s="79"/>
      <c r="AL7" s="79" t="s">
        <v>58</v>
      </c>
      <c r="AM7" s="79"/>
      <c r="AN7" s="80" t="s">
        <v>223</v>
      </c>
      <c r="AO7" s="81"/>
      <c r="AP7" s="82">
        <v>114</v>
      </c>
      <c r="AQ7" s="83"/>
      <c r="AR7" s="79" t="s">
        <v>59</v>
      </c>
      <c r="AS7" s="79"/>
      <c r="AT7" s="66" t="s">
        <v>43</v>
      </c>
      <c r="AU7" s="32" t="s">
        <v>25</v>
      </c>
      <c r="AV7" s="79" t="s">
        <v>60</v>
      </c>
      <c r="AW7" s="79"/>
      <c r="AX7" s="79" t="s">
        <v>61</v>
      </c>
      <c r="AY7" s="79"/>
      <c r="AZ7" s="80" t="s">
        <v>62</v>
      </c>
      <c r="BA7" s="81"/>
      <c r="BB7" s="84" t="s">
        <v>238</v>
      </c>
      <c r="BC7" s="85"/>
      <c r="BD7" s="79" t="s">
        <v>63</v>
      </c>
      <c r="BE7" s="79"/>
      <c r="BF7" s="80" t="s">
        <v>239</v>
      </c>
      <c r="BG7" s="81"/>
      <c r="BH7" s="79" t="s">
        <v>64</v>
      </c>
      <c r="BI7" s="79"/>
      <c r="BM7" s="36" t="s">
        <v>25</v>
      </c>
      <c r="BN7" s="87" t="s">
        <v>240</v>
      </c>
      <c r="BO7" s="88"/>
      <c r="BP7" s="79" t="s">
        <v>68</v>
      </c>
      <c r="BQ7" s="79"/>
      <c r="BR7" s="66" t="s">
        <v>242</v>
      </c>
      <c r="BS7" s="79" t="s">
        <v>69</v>
      </c>
      <c r="BT7" s="79"/>
      <c r="BU7" s="79" t="s">
        <v>70</v>
      </c>
      <c r="BV7" s="79"/>
      <c r="BW7" s="79" t="s">
        <v>71</v>
      </c>
      <c r="BX7" s="79"/>
      <c r="BY7" s="79" t="s">
        <v>72</v>
      </c>
      <c r="BZ7" s="79"/>
      <c r="CA7" s="79" t="s">
        <v>73</v>
      </c>
      <c r="CB7" s="79"/>
      <c r="CC7" s="66"/>
      <c r="CD7" s="86" t="s">
        <v>25</v>
      </c>
      <c r="CE7" s="86"/>
      <c r="CF7" s="86"/>
    </row>
    <row r="8" spans="1:84" s="11" customFormat="1" ht="15" customHeight="1" x14ac:dyDescent="0.2">
      <c r="A8" s="40"/>
      <c r="B8" s="9"/>
      <c r="C8" s="40"/>
      <c r="D8" s="40"/>
      <c r="E8" s="40"/>
      <c r="F8" s="40"/>
      <c r="G8" s="40"/>
      <c r="H8" s="40"/>
      <c r="I8" s="33"/>
      <c r="J8" s="40"/>
      <c r="K8" s="40"/>
      <c r="L8" s="40"/>
      <c r="M8" s="33"/>
      <c r="N8" s="40"/>
      <c r="O8" s="40"/>
      <c r="P8" s="40"/>
      <c r="Q8" s="40"/>
      <c r="R8" s="40"/>
      <c r="S8" s="40"/>
      <c r="T8" s="40"/>
      <c r="U8" s="33"/>
      <c r="V8" s="40"/>
      <c r="W8" s="40"/>
      <c r="X8" s="40"/>
      <c r="Y8" s="40"/>
      <c r="Z8" s="40"/>
      <c r="AA8" s="33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 t="s">
        <v>74</v>
      </c>
      <c r="AO8" s="40"/>
      <c r="AP8" s="33"/>
      <c r="AQ8" s="33"/>
      <c r="AR8" s="40"/>
      <c r="AS8" s="40"/>
      <c r="AT8" s="40"/>
      <c r="AU8" s="33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33"/>
      <c r="BN8" s="33"/>
      <c r="BO8" s="33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10"/>
      <c r="CE8" s="10"/>
      <c r="CF8" s="10"/>
    </row>
    <row r="9" spans="1:84" s="11" customFormat="1" ht="12.75" x14ac:dyDescent="0.2">
      <c r="A9" s="40"/>
      <c r="B9" s="9"/>
      <c r="C9" s="40"/>
      <c r="D9" s="40" t="s">
        <v>75</v>
      </c>
      <c r="E9" s="40" t="s">
        <v>76</v>
      </c>
      <c r="F9" s="40" t="s">
        <v>76</v>
      </c>
      <c r="G9" s="40" t="s">
        <v>76</v>
      </c>
      <c r="H9" s="40" t="s">
        <v>76</v>
      </c>
      <c r="I9" s="33" t="s">
        <v>76</v>
      </c>
      <c r="J9" s="40" t="s">
        <v>75</v>
      </c>
      <c r="K9" s="40" t="s">
        <v>76</v>
      </c>
      <c r="L9" s="40" t="s">
        <v>76</v>
      </c>
      <c r="M9" s="33" t="s">
        <v>76</v>
      </c>
      <c r="N9" s="40" t="s">
        <v>75</v>
      </c>
      <c r="O9" s="40" t="s">
        <v>76</v>
      </c>
      <c r="P9" s="40" t="s">
        <v>76</v>
      </c>
      <c r="Q9" s="40" t="s">
        <v>76</v>
      </c>
      <c r="R9" s="40" t="s">
        <v>76</v>
      </c>
      <c r="S9" s="40" t="s">
        <v>75</v>
      </c>
      <c r="T9" s="40" t="s">
        <v>76</v>
      </c>
      <c r="U9" s="33" t="s">
        <v>76</v>
      </c>
      <c r="V9" s="40" t="s">
        <v>75</v>
      </c>
      <c r="W9" s="40" t="s">
        <v>76</v>
      </c>
      <c r="X9" s="40" t="s">
        <v>76</v>
      </c>
      <c r="Y9" s="40" t="s">
        <v>76</v>
      </c>
      <c r="Z9" s="40" t="s">
        <v>76</v>
      </c>
      <c r="AA9" s="33" t="s">
        <v>76</v>
      </c>
      <c r="AB9" s="40" t="s">
        <v>75</v>
      </c>
      <c r="AC9" s="40" t="s">
        <v>75</v>
      </c>
      <c r="AD9" s="40" t="s">
        <v>75</v>
      </c>
      <c r="AE9" s="40" t="s">
        <v>76</v>
      </c>
      <c r="AF9" s="40" t="s">
        <v>75</v>
      </c>
      <c r="AG9" s="40" t="s">
        <v>76</v>
      </c>
      <c r="AH9" s="40" t="s">
        <v>75</v>
      </c>
      <c r="AI9" s="40" t="s">
        <v>76</v>
      </c>
      <c r="AJ9" s="40" t="s">
        <v>75</v>
      </c>
      <c r="AK9" s="40" t="s">
        <v>76</v>
      </c>
      <c r="AL9" s="40" t="s">
        <v>75</v>
      </c>
      <c r="AM9" s="40" t="s">
        <v>76</v>
      </c>
      <c r="AN9" s="40" t="s">
        <v>75</v>
      </c>
      <c r="AO9" s="40" t="s">
        <v>76</v>
      </c>
      <c r="AP9" s="40" t="s">
        <v>75</v>
      </c>
      <c r="AQ9" s="40" t="s">
        <v>76</v>
      </c>
      <c r="AR9" s="40" t="s">
        <v>75</v>
      </c>
      <c r="AS9" s="40" t="s">
        <v>76</v>
      </c>
      <c r="AT9" s="40" t="s">
        <v>76</v>
      </c>
      <c r="AU9" s="33" t="s">
        <v>76</v>
      </c>
      <c r="AV9" s="40" t="s">
        <v>75</v>
      </c>
      <c r="AW9" s="40" t="s">
        <v>76</v>
      </c>
      <c r="AX9" s="40" t="s">
        <v>75</v>
      </c>
      <c r="AY9" s="40" t="s">
        <v>76</v>
      </c>
      <c r="AZ9" s="40" t="s">
        <v>75</v>
      </c>
      <c r="BA9" s="40" t="s">
        <v>76</v>
      </c>
      <c r="BB9" s="40" t="s">
        <v>75</v>
      </c>
      <c r="BC9" s="40" t="s">
        <v>76</v>
      </c>
      <c r="BD9" s="40" t="s">
        <v>75</v>
      </c>
      <c r="BE9" s="40" t="s">
        <v>76</v>
      </c>
      <c r="BF9" s="40" t="s">
        <v>75</v>
      </c>
      <c r="BG9" s="40" t="s">
        <v>76</v>
      </c>
      <c r="BH9" s="40" t="s">
        <v>75</v>
      </c>
      <c r="BI9" s="40" t="s">
        <v>76</v>
      </c>
      <c r="BJ9" s="40" t="s">
        <v>76</v>
      </c>
      <c r="BK9" s="40" t="s">
        <v>76</v>
      </c>
      <c r="BL9" s="40" t="s">
        <v>76</v>
      </c>
      <c r="BM9" s="33" t="s">
        <v>76</v>
      </c>
      <c r="BN9" s="40" t="s">
        <v>75</v>
      </c>
      <c r="BO9" s="40" t="s">
        <v>76</v>
      </c>
      <c r="BP9" s="40" t="s">
        <v>75</v>
      </c>
      <c r="BQ9" s="40" t="s">
        <v>76</v>
      </c>
      <c r="BR9" s="40" t="s">
        <v>76</v>
      </c>
      <c r="BS9" s="40" t="s">
        <v>75</v>
      </c>
      <c r="BT9" s="40" t="s">
        <v>76</v>
      </c>
      <c r="BU9" s="40" t="s">
        <v>75</v>
      </c>
      <c r="BV9" s="40" t="s">
        <v>76</v>
      </c>
      <c r="BW9" s="40" t="s">
        <v>75</v>
      </c>
      <c r="BX9" s="40" t="s">
        <v>76</v>
      </c>
      <c r="BY9" s="40" t="s">
        <v>75</v>
      </c>
      <c r="BZ9" s="40" t="s">
        <v>76</v>
      </c>
      <c r="CA9" s="40" t="s">
        <v>75</v>
      </c>
      <c r="CB9" s="40" t="s">
        <v>76</v>
      </c>
      <c r="CC9" s="40"/>
      <c r="CD9" s="10" t="s">
        <v>75</v>
      </c>
      <c r="CE9" s="10" t="s">
        <v>76</v>
      </c>
      <c r="CF9" s="10" t="s">
        <v>77</v>
      </c>
    </row>
    <row r="10" spans="1:84" x14ac:dyDescent="0.25">
      <c r="A10" s="61">
        <v>1</v>
      </c>
      <c r="B10" s="12" t="s">
        <v>78</v>
      </c>
      <c r="C10" s="13" t="s">
        <v>79</v>
      </c>
      <c r="D10" s="14"/>
      <c r="E10" s="13">
        <v>28000</v>
      </c>
      <c r="F10" s="13"/>
      <c r="G10" s="13"/>
      <c r="H10" s="13"/>
      <c r="I10" s="34">
        <f>E10+F10+G10+H10</f>
        <v>28000</v>
      </c>
      <c r="J10" s="15"/>
      <c r="K10" s="15">
        <v>314500</v>
      </c>
      <c r="L10" s="15">
        <v>6000</v>
      </c>
      <c r="M10" s="31">
        <f>K10+L10</f>
        <v>320500</v>
      </c>
      <c r="N10" s="15"/>
      <c r="O10" s="15">
        <v>362092</v>
      </c>
      <c r="P10" s="15">
        <v>5200</v>
      </c>
      <c r="Q10" s="15">
        <v>3200</v>
      </c>
      <c r="R10" s="15"/>
      <c r="S10" s="15"/>
      <c r="T10" s="15"/>
      <c r="U10" s="31">
        <f>O10+P10+Q10+R10+T10</f>
        <v>370492</v>
      </c>
      <c r="V10" s="15"/>
      <c r="W10" s="15">
        <v>4000</v>
      </c>
      <c r="X10" s="15"/>
      <c r="Y10" s="15"/>
      <c r="Z10" s="15"/>
      <c r="AA10" s="31">
        <f>W10+X10+Y10+Z10</f>
        <v>4000</v>
      </c>
      <c r="AB10" s="15"/>
      <c r="AC10" s="15"/>
      <c r="AD10" s="15"/>
      <c r="AE10" s="15">
        <v>1100</v>
      </c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31">
        <f>AM10+AO10</f>
        <v>0</v>
      </c>
      <c r="AQ10" s="31">
        <f>AM10+AO10</f>
        <v>0</v>
      </c>
      <c r="AR10" s="15"/>
      <c r="AS10" s="15">
        <v>250000</v>
      </c>
      <c r="AT10" s="15"/>
      <c r="AU10" s="31">
        <f>AS10+AT10</f>
        <v>250000</v>
      </c>
      <c r="AV10" s="15"/>
      <c r="AW10" s="15"/>
      <c r="AX10" s="15"/>
      <c r="AY10" s="15">
        <v>250000</v>
      </c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31">
        <f>BI10+BJ10+BK10+BL10</f>
        <v>0</v>
      </c>
      <c r="BN10" s="31"/>
      <c r="BO10" s="31"/>
      <c r="BP10" s="15"/>
      <c r="BQ10" s="15"/>
      <c r="BR10" s="15"/>
      <c r="BS10" s="15"/>
      <c r="BT10" s="15"/>
      <c r="BU10" s="15"/>
      <c r="BV10" s="15">
        <v>1500</v>
      </c>
      <c r="BW10" s="15"/>
      <c r="BX10" s="15">
        <v>500</v>
      </c>
      <c r="BY10" s="15"/>
      <c r="BZ10" s="15"/>
      <c r="CA10" s="15"/>
      <c r="CB10" s="15">
        <v>60</v>
      </c>
      <c r="CC10" s="15"/>
      <c r="CD10" s="16">
        <f t="shared" ref="CD10:CD73" si="0">D10+J10+N10+S10+V10+AB10+AC10+AD10+AF10+AH10+AJ10+AL10+AN10+AR10+AV10+AX10+AZ10+BD10+BH10+BP10+BS10+BU10+BW10+BY10+CA10+BF10+BN10+BB10</f>
        <v>0</v>
      </c>
      <c r="CE10" s="4">
        <f>I10+M10+U10+AA10+AE10+AG10+AI10+AK10+AM10+AO10+AU10+AW10+AY10+BE10+BM10+BQ10+BT10+BV10+BX10+BZ10+CB10+BA10+BC10+BG10+BO10+BR10</f>
        <v>1226152</v>
      </c>
      <c r="CF10" s="4">
        <f>CD10+CE10</f>
        <v>1226152</v>
      </c>
    </row>
    <row r="11" spans="1:84" x14ac:dyDescent="0.25">
      <c r="A11" s="61">
        <v>2</v>
      </c>
      <c r="B11" s="12" t="s">
        <v>80</v>
      </c>
      <c r="C11" s="17" t="s">
        <v>81</v>
      </c>
      <c r="D11" s="14"/>
      <c r="E11" s="13">
        <v>54602</v>
      </c>
      <c r="F11" s="13"/>
      <c r="G11" s="13"/>
      <c r="H11" s="37"/>
      <c r="I11" s="34">
        <f t="shared" ref="I11:I74" si="1">E11+F11+G11+H11</f>
        <v>54602</v>
      </c>
      <c r="J11" s="15"/>
      <c r="K11" s="15">
        <v>783850</v>
      </c>
      <c r="L11" s="15"/>
      <c r="M11" s="31">
        <f t="shared" ref="M11:M74" si="2">K11+L11</f>
        <v>783850</v>
      </c>
      <c r="N11" s="15"/>
      <c r="O11" s="15">
        <v>632978</v>
      </c>
      <c r="P11" s="15"/>
      <c r="Q11" s="15">
        <v>2200</v>
      </c>
      <c r="R11" s="15"/>
      <c r="S11" s="15"/>
      <c r="T11" s="15"/>
      <c r="U11" s="31">
        <f t="shared" ref="U11:U74" si="3">O11+P11+Q11+R11+T11</f>
        <v>635178</v>
      </c>
      <c r="V11" s="15"/>
      <c r="W11" s="15">
        <v>25745</v>
      </c>
      <c r="X11" s="15"/>
      <c r="Y11" s="15"/>
      <c r="Z11" s="15"/>
      <c r="AA11" s="31">
        <f t="shared" ref="AA11:AA74" si="4">W11+X11+Y11+Z11</f>
        <v>25745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31">
        <f t="shared" ref="AP11:AP18" si="5">AM11+AO11</f>
        <v>0</v>
      </c>
      <c r="AQ11" s="31">
        <f t="shared" ref="AQ11:AQ18" si="6">AM11+AO11</f>
        <v>0</v>
      </c>
      <c r="AR11" s="15"/>
      <c r="AS11" s="15">
        <v>372213</v>
      </c>
      <c r="AT11" s="15"/>
      <c r="AU11" s="31">
        <f t="shared" ref="AU11:AU74" si="7">AS11+AT11</f>
        <v>372213</v>
      </c>
      <c r="AV11" s="15"/>
      <c r="AW11" s="15"/>
      <c r="AX11" s="15"/>
      <c r="AY11" s="15">
        <v>961189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31">
        <f t="shared" ref="BM11:BM74" si="8">BI11+BJ11+BK11+BL11</f>
        <v>0</v>
      </c>
      <c r="BN11" s="31"/>
      <c r="BO11" s="31"/>
      <c r="BP11" s="15"/>
      <c r="BQ11" s="15"/>
      <c r="BR11" s="15"/>
      <c r="BS11" s="15"/>
      <c r="BT11" s="15"/>
      <c r="BU11" s="15"/>
      <c r="BV11" s="15">
        <v>2333</v>
      </c>
      <c r="BW11" s="15"/>
      <c r="BX11" s="15"/>
      <c r="BY11" s="15"/>
      <c r="BZ11" s="15"/>
      <c r="CA11" s="15"/>
      <c r="CB11" s="15"/>
      <c r="CC11" s="15"/>
      <c r="CD11" s="16">
        <f t="shared" si="0"/>
        <v>0</v>
      </c>
      <c r="CE11" s="4">
        <f t="shared" ref="CE11:CE74" si="9">I11+M11+U11+AA11+AE11+AG11+AI11+AK11+AM11+AO11+AU11+AW11+AY11+BE11+BM11+BQ11+BT11+BV11+BX11+BZ11+CB11+BA11+BC11+BG11+BO11+BR11</f>
        <v>2835110</v>
      </c>
      <c r="CF11" s="4">
        <f t="shared" ref="CF11:CF74" si="10">CD11+CE11</f>
        <v>2835110</v>
      </c>
    </row>
    <row r="12" spans="1:84" x14ac:dyDescent="0.25">
      <c r="A12" s="61">
        <v>3</v>
      </c>
      <c r="B12" s="12" t="s">
        <v>82</v>
      </c>
      <c r="C12" s="17" t="s">
        <v>221</v>
      </c>
      <c r="D12" s="18"/>
      <c r="E12" s="13">
        <f>1600+75900</f>
        <v>77500</v>
      </c>
      <c r="F12" s="13"/>
      <c r="G12" s="13"/>
      <c r="H12" s="13"/>
      <c r="I12" s="34">
        <f t="shared" si="1"/>
        <v>77500</v>
      </c>
      <c r="J12" s="15"/>
      <c r="K12" s="15">
        <f>48456+30924</f>
        <v>79380</v>
      </c>
      <c r="L12" s="15"/>
      <c r="M12" s="59">
        <f t="shared" si="2"/>
        <v>79380</v>
      </c>
      <c r="N12" s="15"/>
      <c r="O12" s="15">
        <f>56148+36481</f>
        <v>92629</v>
      </c>
      <c r="P12" s="15"/>
      <c r="Q12" s="15"/>
      <c r="R12" s="15"/>
      <c r="S12" s="15"/>
      <c r="T12" s="15"/>
      <c r="U12" s="31">
        <f t="shared" si="3"/>
        <v>92629</v>
      </c>
      <c r="V12" s="15"/>
      <c r="W12" s="15">
        <f>1200+94400</f>
        <v>95600</v>
      </c>
      <c r="X12" s="15"/>
      <c r="Y12" s="15"/>
      <c r="Z12" s="15"/>
      <c r="AA12" s="31">
        <f t="shared" si="4"/>
        <v>95600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31">
        <f t="shared" si="5"/>
        <v>0</v>
      </c>
      <c r="AQ12" s="31">
        <f t="shared" si="6"/>
        <v>0</v>
      </c>
      <c r="AR12" s="15"/>
      <c r="AS12" s="15">
        <f>43290+25038</f>
        <v>68328</v>
      </c>
      <c r="AT12" s="15"/>
      <c r="AU12" s="31">
        <f t="shared" si="7"/>
        <v>68328</v>
      </c>
      <c r="AW12" s="15"/>
      <c r="AX12" s="15"/>
      <c r="AY12" s="15">
        <f>69395+62611</f>
        <v>132006</v>
      </c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31">
        <f t="shared" si="8"/>
        <v>0</v>
      </c>
      <c r="BN12" s="31"/>
      <c r="BO12" s="31"/>
      <c r="BP12" s="15"/>
      <c r="BQ12" s="15"/>
      <c r="BR12" s="15"/>
      <c r="BS12" s="15"/>
      <c r="BT12" s="15"/>
      <c r="BU12" s="15"/>
      <c r="BV12" s="15">
        <f>600+510</f>
        <v>1110</v>
      </c>
      <c r="BW12" s="15"/>
      <c r="BX12" s="15">
        <v>200</v>
      </c>
      <c r="BY12" s="15"/>
      <c r="BZ12" s="15"/>
      <c r="CA12" s="15"/>
      <c r="CB12" s="15"/>
      <c r="CC12" s="15"/>
      <c r="CD12" s="16">
        <f t="shared" si="0"/>
        <v>0</v>
      </c>
      <c r="CE12" s="4">
        <f t="shared" si="9"/>
        <v>546753</v>
      </c>
      <c r="CF12" s="4">
        <f t="shared" si="10"/>
        <v>546753</v>
      </c>
    </row>
    <row r="13" spans="1:84" x14ac:dyDescent="0.25">
      <c r="A13" s="61">
        <v>4</v>
      </c>
      <c r="B13" s="12" t="s">
        <v>83</v>
      </c>
      <c r="C13" s="17" t="s">
        <v>84</v>
      </c>
      <c r="D13" s="14"/>
      <c r="E13" s="13"/>
      <c r="F13" s="13"/>
      <c r="G13" s="13"/>
      <c r="H13" s="13"/>
      <c r="I13" s="34">
        <f t="shared" si="1"/>
        <v>0</v>
      </c>
      <c r="J13" s="15"/>
      <c r="K13" s="15">
        <v>46512</v>
      </c>
      <c r="L13" s="15"/>
      <c r="M13" s="59">
        <f t="shared" si="2"/>
        <v>46512</v>
      </c>
      <c r="N13" s="15"/>
      <c r="O13" s="15">
        <v>59678</v>
      </c>
      <c r="P13" s="15"/>
      <c r="Q13" s="15"/>
      <c r="R13" s="15"/>
      <c r="S13" s="15"/>
      <c r="T13" s="15"/>
      <c r="U13" s="31">
        <f t="shared" si="3"/>
        <v>59678</v>
      </c>
      <c r="V13" s="15"/>
      <c r="W13" s="15"/>
      <c r="X13" s="15"/>
      <c r="Y13" s="15"/>
      <c r="Z13" s="15"/>
      <c r="AA13" s="31">
        <f t="shared" si="4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31">
        <f t="shared" si="5"/>
        <v>0</v>
      </c>
      <c r="AQ13" s="31">
        <f t="shared" si="6"/>
        <v>0</v>
      </c>
      <c r="AR13" s="15"/>
      <c r="AS13" s="15">
        <v>40383</v>
      </c>
      <c r="AT13" s="15"/>
      <c r="AU13" s="31">
        <f t="shared" si="7"/>
        <v>40383</v>
      </c>
      <c r="AV13" s="15"/>
      <c r="AW13" s="15"/>
      <c r="AX13" s="15"/>
      <c r="AY13" s="15">
        <v>36900</v>
      </c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31">
        <f t="shared" si="8"/>
        <v>0</v>
      </c>
      <c r="BN13" s="31"/>
      <c r="BO13" s="31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6">
        <f t="shared" si="0"/>
        <v>0</v>
      </c>
      <c r="CE13" s="4">
        <f t="shared" si="9"/>
        <v>183473</v>
      </c>
      <c r="CF13" s="4">
        <f t="shared" si="10"/>
        <v>183473</v>
      </c>
    </row>
    <row r="14" spans="1:84" x14ac:dyDescent="0.25">
      <c r="A14" s="61">
        <v>5</v>
      </c>
      <c r="B14" s="12" t="s">
        <v>85</v>
      </c>
      <c r="C14" s="17" t="s">
        <v>86</v>
      </c>
      <c r="D14" s="14"/>
      <c r="E14" s="13">
        <v>20661</v>
      </c>
      <c r="F14" s="13"/>
      <c r="G14" s="13"/>
      <c r="H14" s="13"/>
      <c r="I14" s="34">
        <f t="shared" si="1"/>
        <v>20661</v>
      </c>
      <c r="J14" s="15"/>
      <c r="K14" s="15">
        <v>17579</v>
      </c>
      <c r="L14" s="15"/>
      <c r="M14" s="59">
        <f t="shared" si="2"/>
        <v>17579</v>
      </c>
      <c r="N14" s="15"/>
      <c r="O14" s="15">
        <v>18770</v>
      </c>
      <c r="P14" s="15"/>
      <c r="Q14" s="15"/>
      <c r="R14" s="15"/>
      <c r="S14" s="15"/>
      <c r="T14" s="15"/>
      <c r="U14" s="31">
        <f t="shared" si="3"/>
        <v>18770</v>
      </c>
      <c r="V14" s="15"/>
      <c r="W14" s="15"/>
      <c r="X14" s="15"/>
      <c r="Y14" s="15"/>
      <c r="Z14" s="15"/>
      <c r="AA14" s="31">
        <f t="shared" si="4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31">
        <f t="shared" si="5"/>
        <v>0</v>
      </c>
      <c r="AQ14" s="31">
        <f t="shared" si="6"/>
        <v>0</v>
      </c>
      <c r="AR14" s="15"/>
      <c r="AS14" s="15">
        <v>14312</v>
      </c>
      <c r="AT14" s="15"/>
      <c r="AU14" s="31">
        <f t="shared" si="7"/>
        <v>14312</v>
      </c>
      <c r="AV14" s="15"/>
      <c r="AW14" s="15"/>
      <c r="AX14" s="15"/>
      <c r="AY14" s="15">
        <v>20000</v>
      </c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31">
        <f t="shared" si="8"/>
        <v>0</v>
      </c>
      <c r="BN14" s="31"/>
      <c r="BO14" s="31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6">
        <f t="shared" si="0"/>
        <v>0</v>
      </c>
      <c r="CE14" s="4">
        <f t="shared" si="9"/>
        <v>91322</v>
      </c>
      <c r="CF14" s="4">
        <f t="shared" si="10"/>
        <v>91322</v>
      </c>
    </row>
    <row r="15" spans="1:84" x14ac:dyDescent="0.25">
      <c r="A15" s="61">
        <v>6</v>
      </c>
      <c r="B15" s="12" t="s">
        <v>87</v>
      </c>
      <c r="C15" s="13" t="s">
        <v>88</v>
      </c>
      <c r="D15" s="14"/>
      <c r="E15" s="13">
        <v>38600</v>
      </c>
      <c r="F15" s="13"/>
      <c r="G15" s="13"/>
      <c r="H15" s="13"/>
      <c r="I15" s="34">
        <f t="shared" si="1"/>
        <v>38600</v>
      </c>
      <c r="J15" s="15"/>
      <c r="K15" s="15">
        <v>238723</v>
      </c>
      <c r="L15" s="15"/>
      <c r="M15" s="59">
        <f t="shared" si="2"/>
        <v>238723</v>
      </c>
      <c r="N15" s="15"/>
      <c r="O15" s="15">
        <v>258718</v>
      </c>
      <c r="P15" s="15"/>
      <c r="Q15" s="15"/>
      <c r="R15" s="15"/>
      <c r="S15" s="15"/>
      <c r="T15" s="15">
        <v>700</v>
      </c>
      <c r="U15" s="31">
        <f t="shared" si="3"/>
        <v>259418</v>
      </c>
      <c r="V15" s="15"/>
      <c r="W15" s="15">
        <v>18872</v>
      </c>
      <c r="X15" s="15"/>
      <c r="Y15" s="15"/>
      <c r="Z15" s="15"/>
      <c r="AA15" s="31">
        <f t="shared" si="4"/>
        <v>18872</v>
      </c>
      <c r="AB15" s="15"/>
      <c r="AC15" s="15"/>
      <c r="AD15" s="15"/>
      <c r="AE15" s="15">
        <v>1500</v>
      </c>
      <c r="AF15" s="15"/>
      <c r="AG15" s="15">
        <v>350</v>
      </c>
      <c r="AH15" s="15"/>
      <c r="AI15" s="15"/>
      <c r="AJ15" s="15"/>
      <c r="AK15" s="15"/>
      <c r="AL15" s="15"/>
      <c r="AM15" s="15"/>
      <c r="AN15" s="15"/>
      <c r="AO15" s="15"/>
      <c r="AP15" s="31">
        <f t="shared" si="5"/>
        <v>0</v>
      </c>
      <c r="AQ15" s="31">
        <f t="shared" si="6"/>
        <v>0</v>
      </c>
      <c r="AR15" s="15"/>
      <c r="AS15" s="15">
        <v>197192</v>
      </c>
      <c r="AT15" s="15"/>
      <c r="AU15" s="31">
        <f t="shared" si="7"/>
        <v>197192</v>
      </c>
      <c r="AV15" s="15"/>
      <c r="AW15" s="15"/>
      <c r="AX15" s="15"/>
      <c r="AY15" s="15">
        <v>66128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31">
        <f t="shared" si="8"/>
        <v>0</v>
      </c>
      <c r="BN15" s="31"/>
      <c r="BO15" s="31"/>
      <c r="BP15" s="15"/>
      <c r="BQ15" s="15"/>
      <c r="BR15" s="15"/>
      <c r="BS15" s="15"/>
      <c r="BT15" s="15"/>
      <c r="BU15" s="15"/>
      <c r="BV15" s="15">
        <v>840</v>
      </c>
      <c r="BW15" s="15"/>
      <c r="BX15" s="15"/>
      <c r="BY15" s="15"/>
      <c r="BZ15" s="15"/>
      <c r="CA15" s="15"/>
      <c r="CB15" s="15"/>
      <c r="CC15" s="15"/>
      <c r="CD15" s="16">
        <f t="shared" si="0"/>
        <v>0</v>
      </c>
      <c r="CE15" s="4">
        <f t="shared" si="9"/>
        <v>821623</v>
      </c>
      <c r="CF15" s="4">
        <f t="shared" si="10"/>
        <v>821623</v>
      </c>
    </row>
    <row r="16" spans="1:84" x14ac:dyDescent="0.25">
      <c r="A16" s="61">
        <v>7</v>
      </c>
      <c r="B16" s="12" t="s">
        <v>89</v>
      </c>
      <c r="C16" s="17" t="s">
        <v>90</v>
      </c>
      <c r="D16" s="14"/>
      <c r="E16" s="13">
        <v>6545</v>
      </c>
      <c r="F16" s="13"/>
      <c r="G16" s="13"/>
      <c r="H16" s="13"/>
      <c r="I16" s="34">
        <f t="shared" si="1"/>
        <v>6545</v>
      </c>
      <c r="J16" s="15"/>
      <c r="K16" s="15">
        <v>28811</v>
      </c>
      <c r="L16" s="15"/>
      <c r="M16" s="59">
        <f t="shared" si="2"/>
        <v>28811</v>
      </c>
      <c r="N16" s="15"/>
      <c r="O16" s="15">
        <v>59012</v>
      </c>
      <c r="P16" s="15"/>
      <c r="Q16" s="15"/>
      <c r="R16" s="15"/>
      <c r="S16" s="15"/>
      <c r="T16" s="15"/>
      <c r="U16" s="31">
        <f t="shared" si="3"/>
        <v>59012</v>
      </c>
      <c r="V16" s="15"/>
      <c r="W16" s="15"/>
      <c r="X16" s="15"/>
      <c r="Y16" s="15"/>
      <c r="Z16" s="15"/>
      <c r="AA16" s="31">
        <f t="shared" si="4"/>
        <v>0</v>
      </c>
      <c r="AB16" s="15"/>
      <c r="AC16" s="15"/>
      <c r="AD16" s="15"/>
      <c r="AE16" s="15">
        <v>158</v>
      </c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31">
        <f t="shared" si="5"/>
        <v>0</v>
      </c>
      <c r="AQ16" s="31">
        <f t="shared" si="6"/>
        <v>0</v>
      </c>
      <c r="AR16" s="15"/>
      <c r="AS16" s="15">
        <v>16035</v>
      </c>
      <c r="AT16" s="15"/>
      <c r="AU16" s="31">
        <f t="shared" si="7"/>
        <v>16035</v>
      </c>
      <c r="AV16" s="15"/>
      <c r="AW16" s="15"/>
      <c r="AX16" s="15"/>
      <c r="AY16" s="15">
        <v>72300</v>
      </c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31">
        <f t="shared" si="8"/>
        <v>0</v>
      </c>
      <c r="BN16" s="31"/>
      <c r="BO16" s="31"/>
      <c r="BP16" s="15"/>
      <c r="BQ16" s="15"/>
      <c r="BR16" s="15"/>
      <c r="BS16" s="15"/>
      <c r="BT16" s="15"/>
      <c r="BU16" s="15"/>
      <c r="BV16" s="15">
        <v>164</v>
      </c>
      <c r="BW16" s="15"/>
      <c r="BX16" s="15"/>
      <c r="BY16" s="15"/>
      <c r="BZ16" s="15"/>
      <c r="CA16" s="15"/>
      <c r="CB16" s="15"/>
      <c r="CC16" s="15"/>
      <c r="CD16" s="16">
        <f t="shared" si="0"/>
        <v>0</v>
      </c>
      <c r="CE16" s="4">
        <f t="shared" si="9"/>
        <v>183025</v>
      </c>
      <c r="CF16" s="4">
        <f t="shared" si="10"/>
        <v>183025</v>
      </c>
    </row>
    <row r="17" spans="1:85" x14ac:dyDescent="0.25">
      <c r="A17" s="61">
        <v>8</v>
      </c>
      <c r="B17" s="12" t="s">
        <v>91</v>
      </c>
      <c r="C17" s="17" t="s">
        <v>92</v>
      </c>
      <c r="D17" s="14"/>
      <c r="E17" s="13">
        <v>2100</v>
      </c>
      <c r="F17" s="13"/>
      <c r="G17" s="13"/>
      <c r="H17" s="13"/>
      <c r="I17" s="34">
        <f t="shared" si="1"/>
        <v>2100</v>
      </c>
      <c r="J17" s="15"/>
      <c r="K17" s="15">
        <v>30950</v>
      </c>
      <c r="L17" s="15"/>
      <c r="M17" s="59">
        <f t="shared" si="2"/>
        <v>30950</v>
      </c>
      <c r="N17" s="15"/>
      <c r="O17" s="15">
        <v>38121</v>
      </c>
      <c r="P17" s="15"/>
      <c r="Q17" s="15"/>
      <c r="R17" s="15"/>
      <c r="S17" s="15"/>
      <c r="T17" s="15"/>
      <c r="U17" s="31">
        <f t="shared" si="3"/>
        <v>38121</v>
      </c>
      <c r="V17" s="15"/>
      <c r="W17" s="15"/>
      <c r="X17" s="15"/>
      <c r="Y17" s="15"/>
      <c r="Z17" s="15"/>
      <c r="AA17" s="31">
        <f t="shared" si="4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31">
        <f t="shared" si="5"/>
        <v>0</v>
      </c>
      <c r="AQ17" s="31">
        <f t="shared" si="6"/>
        <v>0</v>
      </c>
      <c r="AR17" s="15"/>
      <c r="AS17" s="15">
        <v>23581</v>
      </c>
      <c r="AT17" s="15"/>
      <c r="AU17" s="31">
        <f t="shared" si="7"/>
        <v>23581</v>
      </c>
      <c r="AV17" s="15"/>
      <c r="AW17" s="15"/>
      <c r="AX17" s="15"/>
      <c r="AY17" s="15">
        <v>22990.799999999999</v>
      </c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31">
        <f t="shared" si="8"/>
        <v>0</v>
      </c>
      <c r="BN17" s="31"/>
      <c r="BO17" s="31"/>
      <c r="BP17" s="15"/>
      <c r="BQ17" s="15"/>
      <c r="BR17" s="15"/>
      <c r="BS17" s="15"/>
      <c r="BT17" s="15"/>
      <c r="BU17" s="15"/>
      <c r="BV17" s="15">
        <v>120</v>
      </c>
      <c r="BW17" s="15"/>
      <c r="BX17" s="15"/>
      <c r="BY17" s="15"/>
      <c r="BZ17" s="15"/>
      <c r="CA17" s="15"/>
      <c r="CB17" s="15"/>
      <c r="CC17" s="15"/>
      <c r="CD17" s="16">
        <f t="shared" si="0"/>
        <v>0</v>
      </c>
      <c r="CE17" s="4">
        <f t="shared" si="9"/>
        <v>117862.8</v>
      </c>
      <c r="CF17" s="4">
        <f t="shared" si="10"/>
        <v>117862.8</v>
      </c>
    </row>
    <row r="18" spans="1:85" x14ac:dyDescent="0.25">
      <c r="A18" s="61">
        <v>9</v>
      </c>
      <c r="B18" s="12" t="s">
        <v>93</v>
      </c>
      <c r="C18" s="17" t="s">
        <v>94</v>
      </c>
      <c r="D18" s="14"/>
      <c r="E18" s="13">
        <v>4640</v>
      </c>
      <c r="F18" s="13"/>
      <c r="G18" s="13"/>
      <c r="H18" s="13"/>
      <c r="I18" s="34">
        <f t="shared" si="1"/>
        <v>4640</v>
      </c>
      <c r="J18" s="15"/>
      <c r="K18" s="15">
        <v>41218</v>
      </c>
      <c r="L18" s="15">
        <v>11000</v>
      </c>
      <c r="M18" s="59">
        <f t="shared" si="2"/>
        <v>52218</v>
      </c>
      <c r="N18" s="15"/>
      <c r="O18" s="15">
        <v>77111</v>
      </c>
      <c r="P18" s="15">
        <v>6600</v>
      </c>
      <c r="Q18" s="15"/>
      <c r="R18" s="15"/>
      <c r="S18" s="15"/>
      <c r="T18" s="15"/>
      <c r="U18" s="31">
        <f t="shared" si="3"/>
        <v>83711</v>
      </c>
      <c r="V18" s="15"/>
      <c r="W18" s="15"/>
      <c r="X18" s="15"/>
      <c r="Y18" s="15"/>
      <c r="Z18" s="15"/>
      <c r="AA18" s="31">
        <f t="shared" si="4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31">
        <f t="shared" si="5"/>
        <v>0</v>
      </c>
      <c r="AQ18" s="31">
        <f t="shared" si="6"/>
        <v>0</v>
      </c>
      <c r="AR18" s="15"/>
      <c r="AS18" s="15">
        <v>47304</v>
      </c>
      <c r="AT18" s="15"/>
      <c r="AU18" s="31">
        <f t="shared" si="7"/>
        <v>47304</v>
      </c>
      <c r="AV18" s="15"/>
      <c r="AW18" s="15"/>
      <c r="AX18" s="15"/>
      <c r="AY18" s="15">
        <v>31350</v>
      </c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31">
        <f t="shared" si="8"/>
        <v>0</v>
      </c>
      <c r="BN18" s="31"/>
      <c r="BO18" s="31"/>
      <c r="BP18" s="15"/>
      <c r="BQ18" s="15"/>
      <c r="BR18" s="15"/>
      <c r="BS18" s="15"/>
      <c r="BT18" s="15"/>
      <c r="BU18" s="15"/>
      <c r="BV18" s="15"/>
      <c r="BW18" s="15"/>
      <c r="BX18" s="15">
        <v>210</v>
      </c>
      <c r="BY18" s="15"/>
      <c r="BZ18" s="15"/>
      <c r="CA18" s="15"/>
      <c r="CB18" s="15"/>
      <c r="CC18" s="15"/>
      <c r="CD18" s="16">
        <f t="shared" si="0"/>
        <v>0</v>
      </c>
      <c r="CE18" s="4">
        <f t="shared" si="9"/>
        <v>219433</v>
      </c>
      <c r="CF18" s="4">
        <f t="shared" si="10"/>
        <v>219433</v>
      </c>
    </row>
    <row r="19" spans="1:85" x14ac:dyDescent="0.25">
      <c r="A19" s="61">
        <v>10</v>
      </c>
      <c r="B19" s="12" t="s">
        <v>95</v>
      </c>
      <c r="C19" s="13" t="s">
        <v>96</v>
      </c>
      <c r="D19" s="14"/>
      <c r="E19" s="13">
        <v>21462</v>
      </c>
      <c r="F19" s="13"/>
      <c r="G19" s="13"/>
      <c r="H19" s="13"/>
      <c r="I19" s="34">
        <f t="shared" si="1"/>
        <v>21462</v>
      </c>
      <c r="J19" s="15"/>
      <c r="K19" s="15">
        <v>90098</v>
      </c>
      <c r="L19" s="15"/>
      <c r="M19" s="59">
        <f t="shared" si="2"/>
        <v>90098</v>
      </c>
      <c r="N19" s="15"/>
      <c r="O19" s="15">
        <v>93121</v>
      </c>
      <c r="P19" s="15"/>
      <c r="Q19" s="15"/>
      <c r="R19" s="15"/>
      <c r="S19" s="15"/>
      <c r="T19" s="15"/>
      <c r="U19" s="31">
        <f t="shared" si="3"/>
        <v>93121</v>
      </c>
      <c r="V19" s="15"/>
      <c r="W19" s="15">
        <v>1962</v>
      </c>
      <c r="X19" s="15"/>
      <c r="Y19" s="15"/>
      <c r="Z19" s="15"/>
      <c r="AA19" s="31">
        <f t="shared" si="4"/>
        <v>1962</v>
      </c>
      <c r="AB19" s="15"/>
      <c r="AC19" s="15"/>
      <c r="AD19" s="15"/>
      <c r="AE19" s="15"/>
      <c r="AF19" s="15"/>
      <c r="AG19" s="15">
        <v>1500</v>
      </c>
      <c r="AH19" s="15"/>
      <c r="AI19" s="15"/>
      <c r="AJ19" s="15"/>
      <c r="AK19" s="15"/>
      <c r="AL19" s="15"/>
      <c r="AM19" s="15"/>
      <c r="AN19" s="15"/>
      <c r="AO19" s="15"/>
      <c r="AP19" s="31">
        <f>AL19+AN19</f>
        <v>0</v>
      </c>
      <c r="AQ19" s="31">
        <f>AM19+AO19</f>
        <v>0</v>
      </c>
      <c r="AR19" s="15"/>
      <c r="AS19" s="15">
        <v>74042</v>
      </c>
      <c r="AT19" s="15"/>
      <c r="AU19" s="31">
        <f t="shared" si="7"/>
        <v>74042</v>
      </c>
      <c r="AV19" s="15"/>
      <c r="AW19" s="15"/>
      <c r="AX19" s="15"/>
      <c r="AY19" s="15">
        <v>136179</v>
      </c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31">
        <f t="shared" si="8"/>
        <v>0</v>
      </c>
      <c r="BN19" s="31"/>
      <c r="BO19" s="31"/>
      <c r="BP19" s="15"/>
      <c r="BQ19" s="15"/>
      <c r="BR19" s="15"/>
      <c r="BS19" s="15"/>
      <c r="BT19" s="15"/>
      <c r="BU19" s="15"/>
      <c r="BV19" s="15">
        <v>300</v>
      </c>
      <c r="BW19" s="15"/>
      <c r="BX19" s="15">
        <v>960</v>
      </c>
      <c r="BY19" s="15"/>
      <c r="BZ19" s="15"/>
      <c r="CA19" s="15"/>
      <c r="CB19" s="15"/>
      <c r="CC19" s="15"/>
      <c r="CD19" s="16">
        <f t="shared" si="0"/>
        <v>0</v>
      </c>
      <c r="CE19" s="4">
        <f t="shared" si="9"/>
        <v>419624</v>
      </c>
      <c r="CF19" s="4">
        <f t="shared" si="10"/>
        <v>419624</v>
      </c>
    </row>
    <row r="20" spans="1:85" x14ac:dyDescent="0.25">
      <c r="A20" s="61">
        <v>11</v>
      </c>
      <c r="B20" s="12" t="s">
        <v>97</v>
      </c>
      <c r="C20" s="17" t="s">
        <v>98</v>
      </c>
      <c r="D20" s="14"/>
      <c r="E20" s="13">
        <v>7500</v>
      </c>
      <c r="F20" s="13"/>
      <c r="G20" s="13"/>
      <c r="H20" s="13"/>
      <c r="I20" s="34">
        <f t="shared" si="1"/>
        <v>7500</v>
      </c>
      <c r="J20" s="15"/>
      <c r="K20" s="15">
        <v>15000</v>
      </c>
      <c r="L20" s="15">
        <v>9000</v>
      </c>
      <c r="M20" s="59">
        <f t="shared" si="2"/>
        <v>24000</v>
      </c>
      <c r="N20" s="15"/>
      <c r="O20" s="15">
        <v>28100</v>
      </c>
      <c r="P20" s="15">
        <v>4000</v>
      </c>
      <c r="Q20" s="15"/>
      <c r="R20" s="15"/>
      <c r="S20" s="15"/>
      <c r="T20" s="15"/>
      <c r="U20" s="31">
        <f t="shared" si="3"/>
        <v>32100</v>
      </c>
      <c r="V20" s="15"/>
      <c r="W20" s="15">
        <v>6000</v>
      </c>
      <c r="X20" s="15"/>
      <c r="Y20" s="15"/>
      <c r="Z20" s="15"/>
      <c r="AA20" s="31">
        <f t="shared" si="4"/>
        <v>6000</v>
      </c>
      <c r="AB20" s="15"/>
      <c r="AC20" s="15"/>
      <c r="AD20" s="15"/>
      <c r="AE20" s="15">
        <v>100</v>
      </c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31">
        <f t="shared" ref="AP20:AQ83" si="11">AL20+AN20</f>
        <v>0</v>
      </c>
      <c r="AQ20" s="31">
        <f t="shared" si="11"/>
        <v>0</v>
      </c>
      <c r="AR20" s="15"/>
      <c r="AS20" s="15">
        <v>19000</v>
      </c>
      <c r="AT20" s="15">
        <v>6600</v>
      </c>
      <c r="AU20" s="31">
        <f t="shared" si="7"/>
        <v>25600</v>
      </c>
      <c r="AV20" s="15"/>
      <c r="AW20" s="15"/>
      <c r="AX20" s="15"/>
      <c r="AY20" s="15">
        <v>17000</v>
      </c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31">
        <f t="shared" si="8"/>
        <v>0</v>
      </c>
      <c r="BN20" s="31"/>
      <c r="BO20" s="31"/>
      <c r="BP20" s="15"/>
      <c r="BQ20" s="15"/>
      <c r="BR20" s="15"/>
      <c r="BS20" s="15"/>
      <c r="BT20" s="15"/>
      <c r="BU20" s="15"/>
      <c r="BV20" s="15">
        <v>250</v>
      </c>
      <c r="BW20" s="15"/>
      <c r="BX20" s="15">
        <v>570</v>
      </c>
      <c r="BY20" s="15"/>
      <c r="BZ20" s="15"/>
      <c r="CA20" s="15"/>
      <c r="CB20" s="15"/>
      <c r="CC20" s="15"/>
      <c r="CD20" s="16">
        <f t="shared" si="0"/>
        <v>0</v>
      </c>
      <c r="CE20" s="4">
        <f t="shared" si="9"/>
        <v>113120</v>
      </c>
      <c r="CF20" s="4">
        <f t="shared" si="10"/>
        <v>113120</v>
      </c>
    </row>
    <row r="21" spans="1:85" x14ac:dyDescent="0.25">
      <c r="A21" s="61">
        <v>12</v>
      </c>
      <c r="B21" s="12" t="s">
        <v>99</v>
      </c>
      <c r="C21" s="17" t="s">
        <v>100</v>
      </c>
      <c r="D21" s="14"/>
      <c r="E21" s="13"/>
      <c r="F21" s="13"/>
      <c r="G21" s="13"/>
      <c r="H21" s="13"/>
      <c r="I21" s="34">
        <f t="shared" si="1"/>
        <v>0</v>
      </c>
      <c r="J21" s="15"/>
      <c r="K21" s="15">
        <v>13500</v>
      </c>
      <c r="L21" s="15">
        <v>8000</v>
      </c>
      <c r="M21" s="59">
        <f t="shared" si="2"/>
        <v>21500</v>
      </c>
      <c r="N21" s="15"/>
      <c r="O21" s="15">
        <v>12500</v>
      </c>
      <c r="P21" s="15">
        <v>5000</v>
      </c>
      <c r="Q21" s="15"/>
      <c r="R21" s="15"/>
      <c r="S21" s="15"/>
      <c r="T21" s="15"/>
      <c r="U21" s="31">
        <f t="shared" si="3"/>
        <v>17500</v>
      </c>
      <c r="V21" s="15"/>
      <c r="W21" s="15"/>
      <c r="X21" s="15"/>
      <c r="Y21" s="15"/>
      <c r="Z21" s="15"/>
      <c r="AA21" s="31">
        <f t="shared" si="4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31">
        <f t="shared" si="11"/>
        <v>0</v>
      </c>
      <c r="AQ21" s="31">
        <f t="shared" si="11"/>
        <v>0</v>
      </c>
      <c r="AR21" s="15"/>
      <c r="AS21" s="15">
        <v>7800</v>
      </c>
      <c r="AT21" s="15">
        <v>7500</v>
      </c>
      <c r="AU21" s="31">
        <f t="shared" si="7"/>
        <v>15300</v>
      </c>
      <c r="AV21" s="15"/>
      <c r="AW21" s="15"/>
      <c r="AX21" s="15"/>
      <c r="AY21" s="15">
        <v>16500</v>
      </c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31">
        <f t="shared" si="8"/>
        <v>0</v>
      </c>
      <c r="BN21" s="31"/>
      <c r="BO21" s="31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6">
        <f t="shared" si="0"/>
        <v>0</v>
      </c>
      <c r="CE21" s="4">
        <f t="shared" si="9"/>
        <v>70800</v>
      </c>
      <c r="CF21" s="4">
        <f t="shared" si="10"/>
        <v>70800</v>
      </c>
    </row>
    <row r="22" spans="1:85" x14ac:dyDescent="0.25">
      <c r="A22" s="61">
        <v>13</v>
      </c>
      <c r="B22" s="12" t="s">
        <v>101</v>
      </c>
      <c r="C22" s="17" t="s">
        <v>102</v>
      </c>
      <c r="D22" s="14"/>
      <c r="E22" s="13">
        <v>1800</v>
      </c>
      <c r="F22" s="13"/>
      <c r="G22" s="13"/>
      <c r="H22" s="13"/>
      <c r="I22" s="34">
        <f t="shared" si="1"/>
        <v>1800</v>
      </c>
      <c r="J22" s="15"/>
      <c r="K22" s="15">
        <v>83022</v>
      </c>
      <c r="L22" s="15"/>
      <c r="M22" s="59">
        <f t="shared" si="2"/>
        <v>83022</v>
      </c>
      <c r="N22" s="15"/>
      <c r="O22" s="15">
        <v>76981</v>
      </c>
      <c r="P22" s="15"/>
      <c r="Q22" s="15"/>
      <c r="R22" s="15"/>
      <c r="S22" s="15"/>
      <c r="T22" s="15"/>
      <c r="U22" s="31">
        <f t="shared" si="3"/>
        <v>76981</v>
      </c>
      <c r="V22" s="15"/>
      <c r="W22" s="15"/>
      <c r="X22" s="15"/>
      <c r="Y22" s="15"/>
      <c r="Z22" s="15"/>
      <c r="AA22" s="31">
        <f t="shared" si="4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31">
        <f t="shared" si="11"/>
        <v>0</v>
      </c>
      <c r="AQ22" s="31">
        <f t="shared" si="11"/>
        <v>0</v>
      </c>
      <c r="AR22" s="15"/>
      <c r="AS22" s="15">
        <v>68471</v>
      </c>
      <c r="AT22" s="15">
        <v>1200</v>
      </c>
      <c r="AU22" s="31">
        <f t="shared" si="7"/>
        <v>69671</v>
      </c>
      <c r="AV22" s="15"/>
      <c r="AW22" s="15"/>
      <c r="AX22" s="15"/>
      <c r="AY22" s="15">
        <v>89992</v>
      </c>
      <c r="AZ22" s="15"/>
      <c r="BA22" s="15"/>
      <c r="BB22" s="15"/>
      <c r="BC22" s="15">
        <v>340000</v>
      </c>
      <c r="BD22" s="15"/>
      <c r="BE22" s="15"/>
      <c r="BF22" s="15"/>
      <c r="BG22" s="15"/>
      <c r="BH22" s="15"/>
      <c r="BI22" s="15"/>
      <c r="BJ22" s="15"/>
      <c r="BK22" s="15"/>
      <c r="BL22" s="15"/>
      <c r="BM22" s="31">
        <f t="shared" si="8"/>
        <v>0</v>
      </c>
      <c r="BN22" s="31"/>
      <c r="BO22" s="31"/>
      <c r="BP22" s="15"/>
      <c r="BQ22" s="15"/>
      <c r="BR22" s="15"/>
      <c r="BS22" s="15"/>
      <c r="BT22" s="15"/>
      <c r="BU22" s="15"/>
      <c r="BV22" s="15">
        <v>320</v>
      </c>
      <c r="BW22" s="15"/>
      <c r="BX22" s="15"/>
      <c r="BY22" s="15"/>
      <c r="BZ22" s="15"/>
      <c r="CA22" s="15"/>
      <c r="CB22" s="15"/>
      <c r="CC22" s="15"/>
      <c r="CD22" s="16">
        <f t="shared" si="0"/>
        <v>0</v>
      </c>
      <c r="CE22" s="4">
        <f t="shared" si="9"/>
        <v>661786</v>
      </c>
      <c r="CF22" s="4">
        <f t="shared" si="10"/>
        <v>661786</v>
      </c>
    </row>
    <row r="23" spans="1:85" x14ac:dyDescent="0.25">
      <c r="A23" s="61">
        <v>14</v>
      </c>
      <c r="B23" s="12" t="s">
        <v>103</v>
      </c>
      <c r="C23" s="17" t="s">
        <v>104</v>
      </c>
      <c r="D23" s="14"/>
      <c r="E23" s="13">
        <v>14696</v>
      </c>
      <c r="F23" s="13"/>
      <c r="G23" s="13"/>
      <c r="H23" s="13"/>
      <c r="I23" s="34">
        <f t="shared" si="1"/>
        <v>14696</v>
      </c>
      <c r="J23" s="15"/>
      <c r="K23" s="15">
        <v>77810</v>
      </c>
      <c r="L23" s="15"/>
      <c r="M23" s="59">
        <f t="shared" si="2"/>
        <v>77810</v>
      </c>
      <c r="N23" s="15"/>
      <c r="O23" s="15">
        <v>91946</v>
      </c>
      <c r="P23" s="15"/>
      <c r="Q23" s="15"/>
      <c r="R23" s="15"/>
      <c r="S23" s="15"/>
      <c r="T23" s="15"/>
      <c r="U23" s="31">
        <f t="shared" si="3"/>
        <v>91946</v>
      </c>
      <c r="V23" s="15"/>
      <c r="W23" s="15">
        <v>40535</v>
      </c>
      <c r="X23" s="15"/>
      <c r="Y23" s="15"/>
      <c r="Z23" s="15"/>
      <c r="AA23" s="31">
        <f t="shared" si="4"/>
        <v>40535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31">
        <f t="shared" si="11"/>
        <v>0</v>
      </c>
      <c r="AQ23" s="31">
        <f t="shared" si="11"/>
        <v>0</v>
      </c>
      <c r="AR23" s="15"/>
      <c r="AS23" s="15">
        <v>60429</v>
      </c>
      <c r="AT23" s="15"/>
      <c r="AU23" s="31">
        <f t="shared" si="7"/>
        <v>60429</v>
      </c>
      <c r="AV23" s="15"/>
      <c r="AW23" s="15">
        <v>39650</v>
      </c>
      <c r="AX23" s="15"/>
      <c r="AY23" s="15">
        <v>97927</v>
      </c>
      <c r="AZ23" s="15"/>
      <c r="BA23" s="15"/>
      <c r="BB23" s="15"/>
      <c r="BC23" s="15"/>
      <c r="BD23" s="15"/>
      <c r="BE23" s="15"/>
      <c r="BF23" s="15"/>
      <c r="BG23" s="15"/>
      <c r="BH23" s="15"/>
      <c r="BI23" s="15">
        <v>3</v>
      </c>
      <c r="BJ23" s="15"/>
      <c r="BK23" s="15"/>
      <c r="BL23" s="15"/>
      <c r="BM23" s="31">
        <f t="shared" si="8"/>
        <v>3</v>
      </c>
      <c r="BN23" s="31"/>
      <c r="BO23" s="31"/>
      <c r="BP23" s="15"/>
      <c r="BQ23" s="15"/>
      <c r="BR23" s="15"/>
      <c r="BS23" s="15"/>
      <c r="BT23" s="15"/>
      <c r="BU23" s="15"/>
      <c r="BV23" s="15">
        <v>230</v>
      </c>
      <c r="BW23" s="15"/>
      <c r="BX23" s="15">
        <v>1330</v>
      </c>
      <c r="BY23" s="15"/>
      <c r="BZ23" s="15"/>
      <c r="CA23" s="15"/>
      <c r="CB23" s="15"/>
      <c r="CC23" s="15"/>
      <c r="CD23" s="16">
        <f t="shared" si="0"/>
        <v>0</v>
      </c>
      <c r="CE23" s="4">
        <f t="shared" si="9"/>
        <v>424556</v>
      </c>
      <c r="CF23" s="4">
        <f t="shared" si="10"/>
        <v>424556</v>
      </c>
    </row>
    <row r="24" spans="1:85" x14ac:dyDescent="0.25">
      <c r="A24" s="61">
        <v>15</v>
      </c>
      <c r="B24" s="12" t="s">
        <v>105</v>
      </c>
      <c r="C24" s="17" t="s">
        <v>106</v>
      </c>
      <c r="D24" s="14"/>
      <c r="E24" s="13">
        <v>65660</v>
      </c>
      <c r="F24" s="13"/>
      <c r="G24" s="13"/>
      <c r="H24" s="13"/>
      <c r="I24" s="34">
        <f t="shared" si="1"/>
        <v>65660</v>
      </c>
      <c r="J24" s="15"/>
      <c r="K24" s="15">
        <v>173810</v>
      </c>
      <c r="L24" s="15"/>
      <c r="M24" s="59">
        <f t="shared" si="2"/>
        <v>173810</v>
      </c>
      <c r="N24" s="15"/>
      <c r="O24" s="15">
        <v>184380</v>
      </c>
      <c r="P24" s="15"/>
      <c r="Q24" s="15"/>
      <c r="R24" s="15"/>
      <c r="S24" s="15"/>
      <c r="T24" s="15"/>
      <c r="U24" s="31">
        <f t="shared" si="3"/>
        <v>184380</v>
      </c>
      <c r="V24" s="15"/>
      <c r="W24" s="15">
        <v>7285</v>
      </c>
      <c r="X24" s="15"/>
      <c r="Y24" s="15"/>
      <c r="Z24" s="15"/>
      <c r="AA24" s="31">
        <f t="shared" si="4"/>
        <v>7285</v>
      </c>
      <c r="AB24" s="15"/>
      <c r="AC24" s="15"/>
      <c r="AD24" s="15"/>
      <c r="AE24" s="15">
        <v>600</v>
      </c>
      <c r="AF24" s="15"/>
      <c r="AG24" s="15">
        <v>500</v>
      </c>
      <c r="AH24" s="15"/>
      <c r="AI24" s="15"/>
      <c r="AJ24" s="15"/>
      <c r="AK24" s="15"/>
      <c r="AL24" s="15"/>
      <c r="AM24" s="15"/>
      <c r="AN24" s="15"/>
      <c r="AO24" s="15"/>
      <c r="AP24" s="31">
        <f t="shared" si="11"/>
        <v>0</v>
      </c>
      <c r="AQ24" s="31">
        <f t="shared" si="11"/>
        <v>0</v>
      </c>
      <c r="AR24" s="15"/>
      <c r="AS24" s="15">
        <v>135803</v>
      </c>
      <c r="AT24" s="15"/>
      <c r="AU24" s="31">
        <f t="shared" si="7"/>
        <v>135803</v>
      </c>
      <c r="AV24" s="15"/>
      <c r="AW24" s="15"/>
      <c r="AX24" s="15"/>
      <c r="AY24" s="15">
        <v>380690</v>
      </c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31">
        <f t="shared" si="8"/>
        <v>0</v>
      </c>
      <c r="BN24" s="31"/>
      <c r="BO24" s="31"/>
      <c r="BP24" s="15"/>
      <c r="BQ24" s="15"/>
      <c r="BR24" s="15"/>
      <c r="BS24" s="15"/>
      <c r="BT24" s="15"/>
      <c r="BU24" s="15"/>
      <c r="BV24" s="15">
        <v>1300</v>
      </c>
      <c r="BW24" s="15"/>
      <c r="BX24" s="15"/>
      <c r="BY24" s="15"/>
      <c r="BZ24" s="15"/>
      <c r="CA24" s="15"/>
      <c r="CB24" s="15"/>
      <c r="CC24" s="15"/>
      <c r="CD24" s="16">
        <f t="shared" si="0"/>
        <v>0</v>
      </c>
      <c r="CE24" s="4">
        <f t="shared" si="9"/>
        <v>950028</v>
      </c>
      <c r="CF24" s="4">
        <f t="shared" si="10"/>
        <v>950028</v>
      </c>
    </row>
    <row r="25" spans="1:85" x14ac:dyDescent="0.25">
      <c r="A25" s="61">
        <v>16</v>
      </c>
      <c r="B25" s="12" t="s">
        <v>107</v>
      </c>
      <c r="C25" s="17" t="s">
        <v>108</v>
      </c>
      <c r="D25" s="14"/>
      <c r="E25" s="13">
        <v>119186</v>
      </c>
      <c r="F25" s="13"/>
      <c r="G25" s="13">
        <v>1000</v>
      </c>
      <c r="H25" s="13">
        <v>200</v>
      </c>
      <c r="I25" s="34">
        <f t="shared" si="1"/>
        <v>120386</v>
      </c>
      <c r="J25" s="15"/>
      <c r="K25" s="15">
        <v>1107204</v>
      </c>
      <c r="L25" s="15"/>
      <c r="M25" s="59">
        <f t="shared" si="2"/>
        <v>1107204</v>
      </c>
      <c r="N25" s="15"/>
      <c r="O25" s="15">
        <v>1370905</v>
      </c>
      <c r="P25" s="15"/>
      <c r="Q25" s="15"/>
      <c r="R25" s="15"/>
      <c r="S25" s="15"/>
      <c r="T25" s="15"/>
      <c r="U25" s="31">
        <f t="shared" si="3"/>
        <v>1370905</v>
      </c>
      <c r="V25" s="15"/>
      <c r="W25" s="15">
        <v>6500</v>
      </c>
      <c r="X25" s="15"/>
      <c r="Y25" s="15"/>
      <c r="Z25" s="15"/>
      <c r="AA25" s="31">
        <f t="shared" si="4"/>
        <v>6500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31">
        <f t="shared" si="11"/>
        <v>0</v>
      </c>
      <c r="AQ25" s="31">
        <f t="shared" si="11"/>
        <v>0</v>
      </c>
      <c r="AR25" s="15"/>
      <c r="AS25" s="15">
        <v>1003972</v>
      </c>
      <c r="AT25" s="15"/>
      <c r="AU25" s="31">
        <f t="shared" si="7"/>
        <v>1003972</v>
      </c>
      <c r="AV25" s="15"/>
      <c r="AW25" s="15"/>
      <c r="AX25" s="15"/>
      <c r="AY25" s="15">
        <v>1770052</v>
      </c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31">
        <f t="shared" si="8"/>
        <v>0</v>
      </c>
      <c r="BN25" s="31"/>
      <c r="BO25" s="31"/>
      <c r="BP25" s="15"/>
      <c r="BQ25" s="15"/>
      <c r="BR25" s="15"/>
      <c r="BS25" s="15"/>
      <c r="BT25" s="15"/>
      <c r="BU25" s="15"/>
      <c r="BV25" s="15">
        <v>8417</v>
      </c>
      <c r="BW25" s="15"/>
      <c r="BX25" s="15"/>
      <c r="BY25" s="15"/>
      <c r="BZ25" s="15"/>
      <c r="CA25" s="15"/>
      <c r="CB25" s="15"/>
      <c r="CC25" s="15"/>
      <c r="CD25" s="16">
        <f t="shared" si="0"/>
        <v>0</v>
      </c>
      <c r="CE25" s="4">
        <f t="shared" si="9"/>
        <v>5387436</v>
      </c>
      <c r="CF25" s="4">
        <f t="shared" si="10"/>
        <v>5387436</v>
      </c>
    </row>
    <row r="26" spans="1:85" x14ac:dyDescent="0.25">
      <c r="A26" s="61">
        <v>17</v>
      </c>
      <c r="B26" s="12" t="s">
        <v>109</v>
      </c>
      <c r="C26" s="17" t="s">
        <v>110</v>
      </c>
      <c r="D26" s="14"/>
      <c r="E26" s="13">
        <v>5000000</v>
      </c>
      <c r="F26" s="13">
        <v>13000</v>
      </c>
      <c r="G26" s="13"/>
      <c r="H26" s="13"/>
      <c r="I26" s="34">
        <f t="shared" si="1"/>
        <v>5013000</v>
      </c>
      <c r="J26" s="15"/>
      <c r="K26" s="15">
        <v>9600000</v>
      </c>
      <c r="L26" s="15">
        <v>140000</v>
      </c>
      <c r="M26" s="59">
        <f t="shared" si="2"/>
        <v>9740000</v>
      </c>
      <c r="N26" s="15"/>
      <c r="O26" s="15">
        <v>29000000</v>
      </c>
      <c r="P26" s="15"/>
      <c r="Q26" s="15"/>
      <c r="R26" s="15"/>
      <c r="S26" s="15"/>
      <c r="T26" s="15">
        <v>1300</v>
      </c>
      <c r="U26" s="31">
        <f t="shared" si="3"/>
        <v>29001300</v>
      </c>
      <c r="V26" s="15"/>
      <c r="W26" s="15">
        <v>200000</v>
      </c>
      <c r="X26" s="15"/>
      <c r="Y26" s="15"/>
      <c r="Z26" s="15"/>
      <c r="AA26" s="31">
        <f t="shared" si="4"/>
        <v>200000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31">
        <f t="shared" si="11"/>
        <v>0</v>
      </c>
      <c r="AQ26" s="31">
        <f t="shared" si="11"/>
        <v>0</v>
      </c>
      <c r="AR26" s="15"/>
      <c r="AS26" s="15">
        <v>19000000</v>
      </c>
      <c r="AT26" s="15">
        <v>100000</v>
      </c>
      <c r="AU26" s="31">
        <f t="shared" si="7"/>
        <v>19100000</v>
      </c>
      <c r="AV26" s="15"/>
      <c r="AW26" s="15"/>
      <c r="AX26" s="15"/>
      <c r="AY26" s="15">
        <v>55000000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31">
        <f t="shared" si="8"/>
        <v>0</v>
      </c>
      <c r="BN26" s="31"/>
      <c r="BO26" s="31"/>
      <c r="BP26" s="15"/>
      <c r="BQ26" s="15"/>
      <c r="BR26" s="15"/>
      <c r="BS26" s="15"/>
      <c r="BT26" s="15"/>
      <c r="BU26" s="15"/>
      <c r="BV26" s="15">
        <v>110000</v>
      </c>
      <c r="BW26" s="15"/>
      <c r="BX26" s="15">
        <v>800</v>
      </c>
      <c r="BY26" s="15"/>
      <c r="BZ26" s="15"/>
      <c r="CA26" s="15"/>
      <c r="CB26" s="15">
        <v>9000</v>
      </c>
      <c r="CC26" s="15"/>
      <c r="CD26" s="16">
        <f t="shared" si="0"/>
        <v>0</v>
      </c>
      <c r="CE26" s="4">
        <f t="shared" si="9"/>
        <v>118174100</v>
      </c>
      <c r="CF26" s="4">
        <f t="shared" si="10"/>
        <v>118174100</v>
      </c>
    </row>
    <row r="27" spans="1:85" x14ac:dyDescent="0.25">
      <c r="A27" s="61">
        <v>18</v>
      </c>
      <c r="B27" s="12" t="s">
        <v>111</v>
      </c>
      <c r="C27" s="17" t="s">
        <v>112</v>
      </c>
      <c r="D27" s="14"/>
      <c r="E27" s="13">
        <v>22817</v>
      </c>
      <c r="F27" s="13"/>
      <c r="G27" s="13"/>
      <c r="H27" s="13"/>
      <c r="I27" s="34">
        <f t="shared" si="1"/>
        <v>22817</v>
      </c>
      <c r="J27" s="15"/>
      <c r="K27" s="15">
        <v>196435</v>
      </c>
      <c r="L27" s="15"/>
      <c r="M27" s="59">
        <f t="shared" si="2"/>
        <v>196435</v>
      </c>
      <c r="N27" s="15"/>
      <c r="O27" s="15">
        <v>229515</v>
      </c>
      <c r="P27" s="15"/>
      <c r="Q27" s="15"/>
      <c r="R27" s="15"/>
      <c r="S27" s="15"/>
      <c r="T27" s="15"/>
      <c r="U27" s="31">
        <f t="shared" si="3"/>
        <v>229515</v>
      </c>
      <c r="V27" s="15"/>
      <c r="W27" s="15">
        <v>4550</v>
      </c>
      <c r="X27" s="15"/>
      <c r="Y27" s="15"/>
      <c r="Z27" s="15"/>
      <c r="AA27" s="31">
        <f t="shared" si="4"/>
        <v>4550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31">
        <f t="shared" si="11"/>
        <v>0</v>
      </c>
      <c r="AQ27" s="31">
        <f t="shared" si="11"/>
        <v>0</v>
      </c>
      <c r="AR27" s="15"/>
      <c r="AS27" s="15">
        <v>148306</v>
      </c>
      <c r="AT27" s="15"/>
      <c r="AU27" s="31">
        <f t="shared" si="7"/>
        <v>148306</v>
      </c>
      <c r="AV27" s="15"/>
      <c r="AW27" s="15"/>
      <c r="AX27" s="15"/>
      <c r="AY27" s="15">
        <v>414616</v>
      </c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31">
        <f t="shared" si="8"/>
        <v>0</v>
      </c>
      <c r="BN27" s="31"/>
      <c r="BO27" s="31"/>
      <c r="BP27" s="15"/>
      <c r="BQ27" s="15"/>
      <c r="BR27" s="15"/>
      <c r="BS27" s="15"/>
      <c r="BT27" s="15"/>
      <c r="BU27" s="15"/>
      <c r="BV27" s="15">
        <v>240</v>
      </c>
      <c r="BW27" s="15"/>
      <c r="BX27" s="15">
        <v>660</v>
      </c>
      <c r="BY27" s="15"/>
      <c r="BZ27" s="15"/>
      <c r="CA27" s="15"/>
      <c r="CB27" s="15"/>
      <c r="CC27" s="15"/>
      <c r="CD27" s="16">
        <f t="shared" si="0"/>
        <v>0</v>
      </c>
      <c r="CE27" s="4">
        <f t="shared" si="9"/>
        <v>1017139</v>
      </c>
      <c r="CF27" s="4">
        <f t="shared" si="10"/>
        <v>1017139</v>
      </c>
    </row>
    <row r="28" spans="1:85" x14ac:dyDescent="0.25">
      <c r="A28" s="61">
        <v>19</v>
      </c>
      <c r="B28" s="12" t="s">
        <v>113</v>
      </c>
      <c r="C28" s="17" t="s">
        <v>114</v>
      </c>
      <c r="D28" s="14"/>
      <c r="E28" s="13">
        <v>225000</v>
      </c>
      <c r="F28" s="13"/>
      <c r="G28" s="13"/>
      <c r="H28" s="13"/>
      <c r="I28" s="34">
        <f t="shared" si="1"/>
        <v>225000</v>
      </c>
      <c r="J28" s="15"/>
      <c r="K28" s="15">
        <v>3500000</v>
      </c>
      <c r="L28" s="15"/>
      <c r="M28" s="59">
        <f t="shared" si="2"/>
        <v>3500000</v>
      </c>
      <c r="N28" s="15"/>
      <c r="O28" s="15">
        <v>4000000</v>
      </c>
      <c r="P28" s="15"/>
      <c r="Q28" s="15"/>
      <c r="R28" s="15"/>
      <c r="S28" s="15"/>
      <c r="T28" s="15"/>
      <c r="U28" s="31">
        <f t="shared" si="3"/>
        <v>4000000</v>
      </c>
      <c r="V28" s="15"/>
      <c r="W28" s="15">
        <v>37000</v>
      </c>
      <c r="X28" s="15"/>
      <c r="Y28" s="15"/>
      <c r="Z28" s="15"/>
      <c r="AA28" s="31">
        <f t="shared" si="4"/>
        <v>37000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31">
        <f t="shared" si="11"/>
        <v>0</v>
      </c>
      <c r="AQ28" s="31">
        <f t="shared" si="11"/>
        <v>0</v>
      </c>
      <c r="AR28" s="15"/>
      <c r="AS28" s="15">
        <v>3000000</v>
      </c>
      <c r="AT28" s="15"/>
      <c r="AU28" s="31">
        <f t="shared" si="7"/>
        <v>3000000</v>
      </c>
      <c r="AV28" s="15"/>
      <c r="AW28" s="15"/>
      <c r="AX28" s="15"/>
      <c r="AY28" s="15">
        <v>200000</v>
      </c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31">
        <f t="shared" si="8"/>
        <v>0</v>
      </c>
      <c r="BN28" s="31"/>
      <c r="BO28" s="31"/>
      <c r="BP28" s="15"/>
      <c r="BQ28" s="15"/>
      <c r="BR28" s="15"/>
      <c r="BS28" s="15"/>
      <c r="BT28" s="15"/>
      <c r="BU28" s="15"/>
      <c r="BV28" s="15">
        <v>9300</v>
      </c>
      <c r="BW28" s="15"/>
      <c r="BX28" s="15"/>
      <c r="BY28" s="15"/>
      <c r="BZ28" s="15"/>
      <c r="CA28" s="15"/>
      <c r="CB28" s="15"/>
      <c r="CC28" s="15"/>
      <c r="CD28" s="16">
        <f t="shared" si="0"/>
        <v>0</v>
      </c>
      <c r="CE28" s="4">
        <f t="shared" si="9"/>
        <v>10971300</v>
      </c>
      <c r="CF28" s="4">
        <f t="shared" si="10"/>
        <v>10971300</v>
      </c>
    </row>
    <row r="29" spans="1:85" x14ac:dyDescent="0.25">
      <c r="A29" s="61">
        <v>20</v>
      </c>
      <c r="B29" s="12" t="s">
        <v>115</v>
      </c>
      <c r="C29" s="13" t="s">
        <v>116</v>
      </c>
      <c r="D29" s="14"/>
      <c r="E29" s="13">
        <v>42600</v>
      </c>
      <c r="F29" s="13"/>
      <c r="G29" s="13"/>
      <c r="H29" s="13"/>
      <c r="I29" s="34">
        <f t="shared" si="1"/>
        <v>42600</v>
      </c>
      <c r="J29" s="15"/>
      <c r="K29" s="15">
        <v>369700</v>
      </c>
      <c r="L29" s="15"/>
      <c r="M29" s="59">
        <f t="shared" si="2"/>
        <v>369700</v>
      </c>
      <c r="N29" s="15"/>
      <c r="O29" s="15">
        <v>365720</v>
      </c>
      <c r="P29" s="15"/>
      <c r="Q29" s="15"/>
      <c r="R29" s="15"/>
      <c r="S29" s="15"/>
      <c r="T29" s="15"/>
      <c r="U29" s="31">
        <f t="shared" si="3"/>
        <v>365720</v>
      </c>
      <c r="V29" s="15"/>
      <c r="W29" s="15">
        <v>500</v>
      </c>
      <c r="X29" s="15">
        <v>0</v>
      </c>
      <c r="Y29" s="15"/>
      <c r="Z29" s="15"/>
      <c r="AA29" s="31">
        <f t="shared" si="4"/>
        <v>500</v>
      </c>
      <c r="AB29" s="15"/>
      <c r="AC29" s="15"/>
      <c r="AD29" s="15"/>
      <c r="AE29" s="15">
        <v>300</v>
      </c>
      <c r="AF29" s="15"/>
      <c r="AG29" s="15">
        <v>900</v>
      </c>
      <c r="AH29" s="15"/>
      <c r="AI29" s="15"/>
      <c r="AJ29" s="15"/>
      <c r="AK29" s="15"/>
      <c r="AL29" s="15"/>
      <c r="AM29" s="15"/>
      <c r="AN29" s="15"/>
      <c r="AO29" s="15"/>
      <c r="AP29" s="31">
        <f t="shared" si="11"/>
        <v>0</v>
      </c>
      <c r="AQ29" s="31">
        <f t="shared" si="11"/>
        <v>0</v>
      </c>
      <c r="AR29" s="15"/>
      <c r="AS29" s="15">
        <v>271200</v>
      </c>
      <c r="AT29" s="15"/>
      <c r="AU29" s="31">
        <f t="shared" si="7"/>
        <v>271200</v>
      </c>
      <c r="AV29" s="15"/>
      <c r="AW29" s="15"/>
      <c r="AX29" s="15"/>
      <c r="AY29" s="15">
        <v>275560</v>
      </c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31">
        <f t="shared" si="8"/>
        <v>0</v>
      </c>
      <c r="BN29" s="31"/>
      <c r="BO29" s="31"/>
      <c r="BP29" s="15"/>
      <c r="BQ29" s="15"/>
      <c r="BR29" s="15"/>
      <c r="BS29" s="15"/>
      <c r="BT29" s="15"/>
      <c r="BU29" s="15"/>
      <c r="BV29" s="15">
        <v>1420</v>
      </c>
      <c r="BW29" s="15"/>
      <c r="BX29" s="15"/>
      <c r="BY29" s="15"/>
      <c r="BZ29" s="15"/>
      <c r="CA29" s="15"/>
      <c r="CB29" s="15"/>
      <c r="CC29" s="15"/>
      <c r="CD29" s="16">
        <f t="shared" si="0"/>
        <v>0</v>
      </c>
      <c r="CE29" s="4">
        <f t="shared" si="9"/>
        <v>1327900</v>
      </c>
      <c r="CF29" s="4">
        <f t="shared" si="10"/>
        <v>1327900</v>
      </c>
      <c r="CG29" s="1">
        <f>SUM(CE29,I29)</f>
        <v>1370500</v>
      </c>
    </row>
    <row r="30" spans="1:85" x14ac:dyDescent="0.25">
      <c r="A30" s="61">
        <v>21</v>
      </c>
      <c r="B30" s="12" t="s">
        <v>117</v>
      </c>
      <c r="C30" s="17" t="s">
        <v>118</v>
      </c>
      <c r="D30" s="14">
        <f>3000*110/100</f>
        <v>3300</v>
      </c>
      <c r="E30" s="13">
        <v>35100</v>
      </c>
      <c r="F30" s="13"/>
      <c r="G30" s="13"/>
      <c r="H30" s="13"/>
      <c r="I30" s="34">
        <f t="shared" si="1"/>
        <v>35100</v>
      </c>
      <c r="J30" s="15">
        <v>188279</v>
      </c>
      <c r="K30" s="15">
        <v>128703</v>
      </c>
      <c r="L30" s="15">
        <v>5000</v>
      </c>
      <c r="M30" s="59">
        <f t="shared" si="2"/>
        <v>133703</v>
      </c>
      <c r="N30" s="15">
        <v>176757</v>
      </c>
      <c r="O30" s="15">
        <v>124359</v>
      </c>
      <c r="P30" s="15">
        <v>5000</v>
      </c>
      <c r="Q30" s="15"/>
      <c r="R30" s="15"/>
      <c r="S30" s="15"/>
      <c r="T30" s="15"/>
      <c r="U30" s="31">
        <f t="shared" si="3"/>
        <v>129359</v>
      </c>
      <c r="V30" s="15"/>
      <c r="W30" s="15"/>
      <c r="X30" s="15"/>
      <c r="Y30" s="15"/>
      <c r="Z30" s="15"/>
      <c r="AA30" s="31">
        <f t="shared" si="4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31">
        <f t="shared" si="11"/>
        <v>0</v>
      </c>
      <c r="AQ30" s="31">
        <f t="shared" si="11"/>
        <v>0</v>
      </c>
      <c r="AR30" s="15">
        <v>150137</v>
      </c>
      <c r="AS30" s="15">
        <v>114600</v>
      </c>
      <c r="AT30" s="15">
        <v>3500</v>
      </c>
      <c r="AU30" s="31">
        <f t="shared" si="7"/>
        <v>118100</v>
      </c>
      <c r="AV30" s="15"/>
      <c r="AW30" s="15"/>
      <c r="AX30" s="15">
        <v>206407</v>
      </c>
      <c r="AY30" s="15">
        <v>143896</v>
      </c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31">
        <f t="shared" si="8"/>
        <v>0</v>
      </c>
      <c r="BN30" s="31"/>
      <c r="BO30" s="31"/>
      <c r="BP30" s="15"/>
      <c r="BQ30" s="15"/>
      <c r="BR30" s="15"/>
      <c r="BS30" s="15"/>
      <c r="BT30" s="15"/>
      <c r="BU30" s="15">
        <v>500</v>
      </c>
      <c r="BV30" s="15">
        <v>590</v>
      </c>
      <c r="BW30" s="15"/>
      <c r="BX30" s="15"/>
      <c r="BY30" s="15"/>
      <c r="BZ30" s="15"/>
      <c r="CA30" s="15"/>
      <c r="CB30" s="15"/>
      <c r="CC30" s="15"/>
      <c r="CD30" s="16">
        <f t="shared" si="0"/>
        <v>725380</v>
      </c>
      <c r="CE30" s="4">
        <f t="shared" si="9"/>
        <v>560748</v>
      </c>
      <c r="CF30" s="4">
        <f t="shared" si="10"/>
        <v>1286128</v>
      </c>
      <c r="CG30" s="1">
        <f>SUM(CD30:CE30)</f>
        <v>1286128</v>
      </c>
    </row>
    <row r="31" spans="1:85" x14ac:dyDescent="0.25">
      <c r="A31" s="61">
        <v>22</v>
      </c>
      <c r="B31" s="12" t="s">
        <v>119</v>
      </c>
      <c r="C31" s="17" t="s">
        <v>120</v>
      </c>
      <c r="D31" s="14"/>
      <c r="E31" s="13">
        <v>22000</v>
      </c>
      <c r="F31" s="13"/>
      <c r="G31" s="13"/>
      <c r="H31" s="13"/>
      <c r="I31" s="34">
        <f t="shared" si="1"/>
        <v>22000</v>
      </c>
      <c r="J31" s="15"/>
      <c r="K31" s="15">
        <v>186400</v>
      </c>
      <c r="L31" s="15"/>
      <c r="M31" s="59">
        <f t="shared" si="2"/>
        <v>186400</v>
      </c>
      <c r="N31" s="15"/>
      <c r="O31" s="15">
        <v>180900</v>
      </c>
      <c r="P31" s="15"/>
      <c r="Q31" s="15"/>
      <c r="R31" s="15"/>
      <c r="S31" s="15"/>
      <c r="T31" s="15"/>
      <c r="U31" s="31">
        <f t="shared" si="3"/>
        <v>180900</v>
      </c>
      <c r="V31" s="15"/>
      <c r="W31" s="15">
        <v>10000</v>
      </c>
      <c r="X31" s="15"/>
      <c r="Y31" s="15"/>
      <c r="Z31" s="15"/>
      <c r="AA31" s="31">
        <f t="shared" si="4"/>
        <v>10000</v>
      </c>
      <c r="AB31" s="15"/>
      <c r="AC31" s="15"/>
      <c r="AD31" s="15"/>
      <c r="AE31" s="15"/>
      <c r="AF31" s="15"/>
      <c r="AG31" s="15">
        <v>1700</v>
      </c>
      <c r="AH31" s="15"/>
      <c r="AI31" s="15"/>
      <c r="AJ31" s="15"/>
      <c r="AK31" s="15"/>
      <c r="AL31" s="15"/>
      <c r="AM31" s="15"/>
      <c r="AN31" s="15"/>
      <c r="AO31" s="15"/>
      <c r="AP31" s="31">
        <f t="shared" si="11"/>
        <v>0</v>
      </c>
      <c r="AQ31" s="31">
        <f t="shared" si="11"/>
        <v>0</v>
      </c>
      <c r="AR31" s="15"/>
      <c r="AS31" s="15">
        <v>180100</v>
      </c>
      <c r="AT31" s="15"/>
      <c r="AU31" s="31">
        <f t="shared" si="7"/>
        <v>180100</v>
      </c>
      <c r="AV31" s="15"/>
      <c r="AW31" s="15"/>
      <c r="AX31" s="15"/>
      <c r="AY31" s="15">
        <v>560000</v>
      </c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31">
        <f t="shared" si="8"/>
        <v>0</v>
      </c>
      <c r="BN31" s="31"/>
      <c r="BO31" s="31"/>
      <c r="BP31" s="15"/>
      <c r="BQ31" s="15"/>
      <c r="BR31" s="15"/>
      <c r="BS31" s="15"/>
      <c r="BT31" s="15"/>
      <c r="BU31" s="15"/>
      <c r="BV31" s="15">
        <v>600</v>
      </c>
      <c r="BW31" s="15"/>
      <c r="BX31" s="15"/>
      <c r="BY31" s="15"/>
      <c r="BZ31" s="15"/>
      <c r="CA31" s="15"/>
      <c r="CB31" s="15"/>
      <c r="CC31" s="15"/>
      <c r="CD31" s="16">
        <f t="shared" si="0"/>
        <v>0</v>
      </c>
      <c r="CE31" s="4">
        <f t="shared" si="9"/>
        <v>1141700</v>
      </c>
      <c r="CF31" s="4">
        <f t="shared" si="10"/>
        <v>1141700</v>
      </c>
    </row>
    <row r="32" spans="1:85" x14ac:dyDescent="0.25">
      <c r="A32" s="61">
        <v>23</v>
      </c>
      <c r="B32" s="12" t="s">
        <v>121</v>
      </c>
      <c r="C32" s="17" t="s">
        <v>122</v>
      </c>
      <c r="D32" s="14"/>
      <c r="E32" s="13">
        <v>4310</v>
      </c>
      <c r="F32" s="13"/>
      <c r="G32" s="13"/>
      <c r="H32" s="13"/>
      <c r="I32" s="34">
        <f t="shared" si="1"/>
        <v>4310</v>
      </c>
      <c r="J32" s="15"/>
      <c r="K32" s="15">
        <v>56868</v>
      </c>
      <c r="L32" s="15"/>
      <c r="M32" s="59">
        <f t="shared" si="2"/>
        <v>56868</v>
      </c>
      <c r="N32" s="15"/>
      <c r="O32" s="15">
        <v>55885</v>
      </c>
      <c r="P32" s="15"/>
      <c r="Q32" s="15"/>
      <c r="R32" s="15"/>
      <c r="S32" s="15"/>
      <c r="T32" s="15"/>
      <c r="U32" s="31">
        <f t="shared" si="3"/>
        <v>55885</v>
      </c>
      <c r="V32" s="15"/>
      <c r="W32" s="15"/>
      <c r="X32" s="15"/>
      <c r="Y32" s="15"/>
      <c r="Z32" s="15"/>
      <c r="AA32" s="31">
        <f t="shared" si="4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31">
        <f t="shared" si="11"/>
        <v>0</v>
      </c>
      <c r="AQ32" s="31">
        <f t="shared" si="11"/>
        <v>0</v>
      </c>
      <c r="AR32" s="15"/>
      <c r="AS32" s="15">
        <v>46380</v>
      </c>
      <c r="AT32" s="15"/>
      <c r="AU32" s="31">
        <f t="shared" si="7"/>
        <v>46380</v>
      </c>
      <c r="AV32" s="15"/>
      <c r="AW32" s="15"/>
      <c r="AX32" s="15"/>
      <c r="AY32" s="15">
        <v>70250</v>
      </c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31">
        <f t="shared" si="8"/>
        <v>0</v>
      </c>
      <c r="BN32" s="31"/>
      <c r="BO32" s="31"/>
      <c r="BP32" s="15"/>
      <c r="BQ32" s="15"/>
      <c r="BR32" s="15"/>
      <c r="BS32" s="15"/>
      <c r="BT32" s="15"/>
      <c r="BU32" s="15"/>
      <c r="BV32" s="15"/>
      <c r="BW32" s="15"/>
      <c r="BX32" s="15">
        <v>1090</v>
      </c>
      <c r="BY32" s="15"/>
      <c r="BZ32" s="15"/>
      <c r="CA32" s="15"/>
      <c r="CB32" s="15"/>
      <c r="CC32" s="15"/>
      <c r="CD32" s="16">
        <f t="shared" si="0"/>
        <v>0</v>
      </c>
      <c r="CE32" s="4">
        <f t="shared" si="9"/>
        <v>234783</v>
      </c>
      <c r="CF32" s="4">
        <f t="shared" si="10"/>
        <v>234783</v>
      </c>
    </row>
    <row r="33" spans="1:84" x14ac:dyDescent="0.25">
      <c r="A33" s="61">
        <v>24</v>
      </c>
      <c r="B33" s="12" t="s">
        <v>123</v>
      </c>
      <c r="C33" s="17" t="s">
        <v>124</v>
      </c>
      <c r="D33" s="14"/>
      <c r="E33" s="13">
        <v>1000</v>
      </c>
      <c r="F33" s="13"/>
      <c r="G33" s="13"/>
      <c r="H33" s="13"/>
      <c r="I33" s="34">
        <f t="shared" si="1"/>
        <v>1000</v>
      </c>
      <c r="J33" s="15"/>
      <c r="K33" s="15">
        <v>18000</v>
      </c>
      <c r="L33" s="15"/>
      <c r="M33" s="59">
        <f t="shared" si="2"/>
        <v>18000</v>
      </c>
      <c r="N33" s="15"/>
      <c r="O33" s="15">
        <v>18000</v>
      </c>
      <c r="P33" s="15"/>
      <c r="Q33" s="15"/>
      <c r="R33" s="15"/>
      <c r="S33" s="15"/>
      <c r="T33" s="15"/>
      <c r="U33" s="31">
        <f t="shared" si="3"/>
        <v>18000</v>
      </c>
      <c r="V33" s="15"/>
      <c r="W33" s="15">
        <v>5000</v>
      </c>
      <c r="X33" s="15"/>
      <c r="Y33" s="15"/>
      <c r="Z33" s="15"/>
      <c r="AA33" s="31">
        <f t="shared" si="4"/>
        <v>5000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31">
        <f t="shared" si="11"/>
        <v>0</v>
      </c>
      <c r="AQ33" s="31">
        <f t="shared" si="11"/>
        <v>0</v>
      </c>
      <c r="AR33" s="15"/>
      <c r="AS33" s="15">
        <v>12000</v>
      </c>
      <c r="AT33" s="15"/>
      <c r="AU33" s="31">
        <f t="shared" si="7"/>
        <v>12000</v>
      </c>
      <c r="AV33" s="15"/>
      <c r="AW33" s="15"/>
      <c r="AX33" s="15"/>
      <c r="AY33" s="15">
        <v>16000</v>
      </c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31">
        <f t="shared" si="8"/>
        <v>0</v>
      </c>
      <c r="BN33" s="31"/>
      <c r="BO33" s="31"/>
      <c r="BP33" s="15"/>
      <c r="BQ33" s="15"/>
      <c r="BR33" s="15"/>
      <c r="BS33" s="15"/>
      <c r="BT33" s="15"/>
      <c r="BU33" s="15"/>
      <c r="BV33" s="15">
        <v>180</v>
      </c>
      <c r="BW33" s="15"/>
      <c r="BX33" s="15"/>
      <c r="BY33" s="15"/>
      <c r="BZ33" s="15"/>
      <c r="CA33" s="15"/>
      <c r="CB33" s="15"/>
      <c r="CC33" s="15"/>
      <c r="CD33" s="16">
        <f t="shared" si="0"/>
        <v>0</v>
      </c>
      <c r="CE33" s="4">
        <f t="shared" si="9"/>
        <v>70180</v>
      </c>
      <c r="CF33" s="4">
        <f t="shared" si="10"/>
        <v>70180</v>
      </c>
    </row>
    <row r="34" spans="1:84" x14ac:dyDescent="0.25">
      <c r="A34" s="61">
        <v>25</v>
      </c>
      <c r="B34" s="12" t="s">
        <v>125</v>
      </c>
      <c r="C34" s="13" t="s">
        <v>126</v>
      </c>
      <c r="D34" s="14"/>
      <c r="E34" s="13">
        <v>25812</v>
      </c>
      <c r="F34" s="13"/>
      <c r="G34" s="13"/>
      <c r="H34" s="13"/>
      <c r="I34" s="34">
        <f t="shared" si="1"/>
        <v>25812</v>
      </c>
      <c r="J34" s="15"/>
      <c r="K34" s="15">
        <v>545344</v>
      </c>
      <c r="L34" s="15"/>
      <c r="M34" s="59">
        <f t="shared" si="2"/>
        <v>545344</v>
      </c>
      <c r="N34" s="15"/>
      <c r="O34" s="15">
        <v>559110</v>
      </c>
      <c r="P34" s="15"/>
      <c r="Q34" s="15"/>
      <c r="R34" s="15"/>
      <c r="S34" s="15"/>
      <c r="T34" s="15"/>
      <c r="U34" s="31">
        <f t="shared" si="3"/>
        <v>559110</v>
      </c>
      <c r="V34" s="15"/>
      <c r="W34" s="15">
        <v>22332</v>
      </c>
      <c r="X34" s="15"/>
      <c r="Y34" s="15"/>
      <c r="Z34" s="15"/>
      <c r="AA34" s="31">
        <f t="shared" si="4"/>
        <v>22332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31">
        <f t="shared" si="11"/>
        <v>0</v>
      </c>
      <c r="AQ34" s="31">
        <f t="shared" si="11"/>
        <v>0</v>
      </c>
      <c r="AR34" s="15"/>
      <c r="AS34" s="15">
        <v>428917</v>
      </c>
      <c r="AT34" s="15"/>
      <c r="AU34" s="31">
        <f t="shared" si="7"/>
        <v>428917</v>
      </c>
      <c r="AV34" s="15"/>
      <c r="AW34" s="15"/>
      <c r="AX34" s="15"/>
      <c r="AY34" s="15">
        <v>1036881</v>
      </c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31">
        <f t="shared" si="8"/>
        <v>0</v>
      </c>
      <c r="BN34" s="31"/>
      <c r="BO34" s="31"/>
      <c r="BP34" s="15"/>
      <c r="BQ34" s="15"/>
      <c r="BR34" s="15"/>
      <c r="BS34" s="15"/>
      <c r="BT34" s="15"/>
      <c r="BU34" s="15"/>
      <c r="BV34" s="15">
        <v>4079</v>
      </c>
      <c r="BW34" s="15"/>
      <c r="BX34" s="15"/>
      <c r="BY34" s="15"/>
      <c r="BZ34" s="15"/>
      <c r="CA34" s="15"/>
      <c r="CB34" s="15"/>
      <c r="CC34" s="15"/>
      <c r="CD34" s="16">
        <f t="shared" si="0"/>
        <v>0</v>
      </c>
      <c r="CE34" s="4">
        <f t="shared" si="9"/>
        <v>2622475</v>
      </c>
      <c r="CF34" s="4">
        <f t="shared" si="10"/>
        <v>2622475</v>
      </c>
    </row>
    <row r="35" spans="1:84" x14ac:dyDescent="0.25">
      <c r="A35" s="61">
        <v>26</v>
      </c>
      <c r="B35" s="12" t="s">
        <v>127</v>
      </c>
      <c r="C35" s="13" t="s">
        <v>128</v>
      </c>
      <c r="D35" s="14"/>
      <c r="E35" s="13">
        <v>10000</v>
      </c>
      <c r="F35" s="13"/>
      <c r="G35" s="13"/>
      <c r="H35" s="13"/>
      <c r="I35" s="34">
        <f t="shared" si="1"/>
        <v>10000</v>
      </c>
      <c r="J35" s="15"/>
      <c r="K35" s="15">
        <v>24500</v>
      </c>
      <c r="L35" s="15"/>
      <c r="M35" s="59">
        <f t="shared" si="2"/>
        <v>24500</v>
      </c>
      <c r="N35" s="15"/>
      <c r="O35" s="15">
        <v>20500</v>
      </c>
      <c r="P35" s="15"/>
      <c r="Q35" s="15"/>
      <c r="R35" s="15"/>
      <c r="S35" s="15"/>
      <c r="T35" s="15"/>
      <c r="U35" s="31">
        <f t="shared" si="3"/>
        <v>20500</v>
      </c>
      <c r="V35" s="15"/>
      <c r="W35" s="15">
        <v>10000</v>
      </c>
      <c r="X35" s="15"/>
      <c r="Y35" s="15"/>
      <c r="Z35" s="15"/>
      <c r="AA35" s="31">
        <f t="shared" si="4"/>
        <v>10000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31">
        <f t="shared" si="11"/>
        <v>0</v>
      </c>
      <c r="AQ35" s="31">
        <f t="shared" si="11"/>
        <v>0</v>
      </c>
      <c r="AR35" s="15"/>
      <c r="AS35" s="15">
        <v>19800</v>
      </c>
      <c r="AT35" s="15"/>
      <c r="AU35" s="31">
        <f t="shared" si="7"/>
        <v>19800</v>
      </c>
      <c r="AV35" s="15"/>
      <c r="AW35" s="15"/>
      <c r="AX35" s="15"/>
      <c r="AY35" s="15">
        <v>12900</v>
      </c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31">
        <f t="shared" si="8"/>
        <v>0</v>
      </c>
      <c r="BN35" s="31"/>
      <c r="BO35" s="31"/>
      <c r="BP35" s="15"/>
      <c r="BQ35" s="15"/>
      <c r="BR35" s="15"/>
      <c r="BS35" s="15"/>
      <c r="BT35" s="15"/>
      <c r="BU35" s="15"/>
      <c r="BV35" s="15">
        <v>120</v>
      </c>
      <c r="BW35" s="15"/>
      <c r="BX35" s="15"/>
      <c r="BY35" s="15"/>
      <c r="BZ35" s="15"/>
      <c r="CA35" s="15"/>
      <c r="CB35" s="15"/>
      <c r="CC35" s="15"/>
      <c r="CD35" s="16">
        <f t="shared" si="0"/>
        <v>0</v>
      </c>
      <c r="CE35" s="4">
        <f t="shared" si="9"/>
        <v>97820</v>
      </c>
      <c r="CF35" s="4">
        <f t="shared" si="10"/>
        <v>97820</v>
      </c>
    </row>
    <row r="36" spans="1:84" x14ac:dyDescent="0.25">
      <c r="A36" s="61">
        <v>27</v>
      </c>
      <c r="B36" s="12" t="s">
        <v>129</v>
      </c>
      <c r="C36" s="13" t="s">
        <v>130</v>
      </c>
      <c r="D36" s="14"/>
      <c r="E36" s="13">
        <v>20500</v>
      </c>
      <c r="F36" s="13">
        <v>12800</v>
      </c>
      <c r="G36" s="13"/>
      <c r="H36" s="13"/>
      <c r="I36" s="34">
        <f t="shared" si="1"/>
        <v>33300</v>
      </c>
      <c r="J36" s="15"/>
      <c r="K36" s="15">
        <v>287308</v>
      </c>
      <c r="L36" s="15">
        <v>4450</v>
      </c>
      <c r="M36" s="59">
        <f t="shared" si="2"/>
        <v>291758</v>
      </c>
      <c r="N36" s="15"/>
      <c r="O36" s="15">
        <v>387154</v>
      </c>
      <c r="P36" s="15">
        <v>2500</v>
      </c>
      <c r="Q36" s="15"/>
      <c r="R36" s="15"/>
      <c r="S36" s="15"/>
      <c r="T36" s="15"/>
      <c r="U36" s="31">
        <f t="shared" si="3"/>
        <v>389654</v>
      </c>
      <c r="V36" s="15"/>
      <c r="W36" s="15">
        <v>26600</v>
      </c>
      <c r="X36" s="15"/>
      <c r="Y36" s="15"/>
      <c r="Z36" s="15"/>
      <c r="AA36" s="31">
        <f t="shared" si="4"/>
        <v>26600</v>
      </c>
      <c r="AB36" s="15"/>
      <c r="AC36" s="15"/>
      <c r="AD36" s="15"/>
      <c r="AE36" s="15">
        <v>1300</v>
      </c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31">
        <f t="shared" si="11"/>
        <v>0</v>
      </c>
      <c r="AQ36" s="31">
        <f t="shared" si="11"/>
        <v>0</v>
      </c>
      <c r="AR36" s="15"/>
      <c r="AS36" s="15">
        <v>252315</v>
      </c>
      <c r="AT36" s="15">
        <v>3400</v>
      </c>
      <c r="AU36" s="31">
        <f t="shared" si="7"/>
        <v>255715</v>
      </c>
      <c r="AV36" s="15"/>
      <c r="AW36" s="15"/>
      <c r="AX36" s="15"/>
      <c r="AY36" s="15">
        <v>321135.78999999998</v>
      </c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31">
        <f t="shared" si="8"/>
        <v>0</v>
      </c>
      <c r="BN36" s="31"/>
      <c r="BO36" s="31"/>
      <c r="BP36" s="15"/>
      <c r="BQ36" s="15"/>
      <c r="BR36" s="15"/>
      <c r="BS36" s="15"/>
      <c r="BT36" s="15"/>
      <c r="BU36" s="15"/>
      <c r="BV36" s="15">
        <v>3840</v>
      </c>
      <c r="BW36" s="15"/>
      <c r="BX36" s="15">
        <v>10</v>
      </c>
      <c r="BY36" s="15"/>
      <c r="BZ36" s="15"/>
      <c r="CA36" s="15"/>
      <c r="CB36" s="15"/>
      <c r="CC36" s="15"/>
      <c r="CD36" s="16">
        <f t="shared" si="0"/>
        <v>0</v>
      </c>
      <c r="CE36" s="4">
        <f t="shared" si="9"/>
        <v>1323312.79</v>
      </c>
      <c r="CF36" s="4">
        <f t="shared" si="10"/>
        <v>1323312.79</v>
      </c>
    </row>
    <row r="37" spans="1:84" x14ac:dyDescent="0.25">
      <c r="A37" s="61">
        <v>28</v>
      </c>
      <c r="B37" s="12" t="s">
        <v>131</v>
      </c>
      <c r="C37" s="17" t="s">
        <v>132</v>
      </c>
      <c r="D37" s="14"/>
      <c r="E37" s="13">
        <v>191000</v>
      </c>
      <c r="F37" s="13"/>
      <c r="G37" s="13"/>
      <c r="H37" s="13"/>
      <c r="I37" s="34">
        <f t="shared" si="1"/>
        <v>191000</v>
      </c>
      <c r="J37" s="15"/>
      <c r="K37" s="15">
        <v>93835</v>
      </c>
      <c r="L37" s="15">
        <v>9925</v>
      </c>
      <c r="M37" s="59">
        <f t="shared" si="2"/>
        <v>103760</v>
      </c>
      <c r="N37" s="15"/>
      <c r="O37" s="15">
        <v>110161</v>
      </c>
      <c r="P37" s="15">
        <v>5000</v>
      </c>
      <c r="Q37" s="15"/>
      <c r="R37" s="15"/>
      <c r="S37" s="15"/>
      <c r="T37" s="15"/>
      <c r="U37" s="31">
        <f t="shared" si="3"/>
        <v>115161</v>
      </c>
      <c r="V37" s="15"/>
      <c r="W37" s="15">
        <v>76550</v>
      </c>
      <c r="X37" s="15"/>
      <c r="Y37" s="15"/>
      <c r="Z37" s="15"/>
      <c r="AA37" s="31">
        <f t="shared" si="4"/>
        <v>76550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31">
        <f t="shared" si="11"/>
        <v>0</v>
      </c>
      <c r="AQ37" s="31">
        <f t="shared" si="11"/>
        <v>0</v>
      </c>
      <c r="AR37" s="15"/>
      <c r="AS37" s="15">
        <v>87488</v>
      </c>
      <c r="AT37" s="15">
        <v>3375</v>
      </c>
      <c r="AU37" s="31">
        <f t="shared" si="7"/>
        <v>90863</v>
      </c>
      <c r="AV37" s="15"/>
      <c r="AW37" s="15"/>
      <c r="AX37" s="15"/>
      <c r="AY37" s="15">
        <v>176928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31">
        <f t="shared" si="8"/>
        <v>0</v>
      </c>
      <c r="BN37" s="31"/>
      <c r="BO37" s="31"/>
      <c r="BP37" s="15"/>
      <c r="BQ37" s="15"/>
      <c r="BR37" s="15"/>
      <c r="BS37" s="15"/>
      <c r="BT37" s="15"/>
      <c r="BU37" s="15"/>
      <c r="BV37" s="15">
        <v>485</v>
      </c>
      <c r="BW37" s="15"/>
      <c r="BX37" s="15"/>
      <c r="BY37" s="15"/>
      <c r="BZ37" s="15"/>
      <c r="CA37" s="15"/>
      <c r="CB37" s="15"/>
      <c r="CC37" s="15"/>
      <c r="CD37" s="16">
        <f t="shared" si="0"/>
        <v>0</v>
      </c>
      <c r="CE37" s="4">
        <f t="shared" si="9"/>
        <v>754747</v>
      </c>
      <c r="CF37" s="4">
        <f t="shared" si="10"/>
        <v>754747</v>
      </c>
    </row>
    <row r="38" spans="1:84" x14ac:dyDescent="0.25">
      <c r="A38" s="61">
        <v>29</v>
      </c>
      <c r="B38" s="12" t="s">
        <v>133</v>
      </c>
      <c r="C38" s="17" t="s">
        <v>134</v>
      </c>
      <c r="D38" s="14"/>
      <c r="E38" s="13">
        <v>153340</v>
      </c>
      <c r="F38" s="13"/>
      <c r="G38" s="13"/>
      <c r="H38" s="13"/>
      <c r="I38" s="34">
        <f t="shared" si="1"/>
        <v>153340</v>
      </c>
      <c r="J38" s="15"/>
      <c r="K38" s="15">
        <v>2404345</v>
      </c>
      <c r="L38" s="15"/>
      <c r="M38" s="59">
        <f t="shared" si="2"/>
        <v>2404345</v>
      </c>
      <c r="N38" s="15"/>
      <c r="O38" s="15">
        <v>2545720</v>
      </c>
      <c r="P38" s="15"/>
      <c r="Q38" s="15"/>
      <c r="R38" s="15"/>
      <c r="S38" s="15"/>
      <c r="T38" s="15"/>
      <c r="U38" s="31">
        <f t="shared" si="3"/>
        <v>2545720</v>
      </c>
      <c r="V38" s="15"/>
      <c r="W38" s="15">
        <v>63000</v>
      </c>
      <c r="X38" s="15"/>
      <c r="Y38" s="15"/>
      <c r="Z38" s="15"/>
      <c r="AA38" s="31">
        <f t="shared" si="4"/>
        <v>63000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31">
        <f t="shared" si="11"/>
        <v>0</v>
      </c>
      <c r="AQ38" s="31">
        <f t="shared" si="11"/>
        <v>0</v>
      </c>
      <c r="AR38" s="15"/>
      <c r="AS38" s="15">
        <v>1788510</v>
      </c>
      <c r="AT38" s="15"/>
      <c r="AU38" s="31">
        <f t="shared" si="7"/>
        <v>1788510</v>
      </c>
      <c r="AV38" s="15"/>
      <c r="AW38" s="15"/>
      <c r="AX38" s="15"/>
      <c r="AY38" s="15">
        <v>768855</v>
      </c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31">
        <f t="shared" si="8"/>
        <v>0</v>
      </c>
      <c r="BN38" s="31"/>
      <c r="BO38" s="31"/>
      <c r="BP38" s="15"/>
      <c r="BQ38" s="15"/>
      <c r="BR38" s="15"/>
      <c r="BS38" s="15"/>
      <c r="BT38" s="15"/>
      <c r="BU38" s="15"/>
      <c r="BV38" s="15">
        <v>16910</v>
      </c>
      <c r="BW38" s="15"/>
      <c r="BX38" s="15"/>
      <c r="BY38" s="15"/>
      <c r="BZ38" s="15"/>
      <c r="CA38" s="15"/>
      <c r="CB38" s="15"/>
      <c r="CC38" s="15"/>
      <c r="CD38" s="16">
        <f t="shared" si="0"/>
        <v>0</v>
      </c>
      <c r="CE38" s="4">
        <f t="shared" si="9"/>
        <v>7740680</v>
      </c>
      <c r="CF38" s="4">
        <f t="shared" si="10"/>
        <v>7740680</v>
      </c>
    </row>
    <row r="39" spans="1:84" x14ac:dyDescent="0.25">
      <c r="A39" s="61">
        <v>30</v>
      </c>
      <c r="B39" s="12" t="s">
        <v>135</v>
      </c>
      <c r="C39" s="17" t="s">
        <v>136</v>
      </c>
      <c r="D39" s="14"/>
      <c r="E39" s="13">
        <v>42227</v>
      </c>
      <c r="F39" s="13"/>
      <c r="G39" s="13">
        <v>400</v>
      </c>
      <c r="H39" s="13"/>
      <c r="I39" s="34">
        <f t="shared" si="1"/>
        <v>42627</v>
      </c>
      <c r="J39" s="15"/>
      <c r="K39" s="15">
        <v>1791021</v>
      </c>
      <c r="L39" s="15"/>
      <c r="M39" s="59">
        <f t="shared" si="2"/>
        <v>1791021</v>
      </c>
      <c r="N39" s="15"/>
      <c r="O39" s="15">
        <v>1856241</v>
      </c>
      <c r="P39" s="15"/>
      <c r="Q39" s="15">
        <v>5750</v>
      </c>
      <c r="R39" s="15"/>
      <c r="S39" s="15"/>
      <c r="T39" s="15"/>
      <c r="U39" s="31">
        <f t="shared" si="3"/>
        <v>1861991</v>
      </c>
      <c r="V39" s="15"/>
      <c r="W39" s="15">
        <v>23400</v>
      </c>
      <c r="X39" s="15"/>
      <c r="Y39" s="15"/>
      <c r="Z39" s="15"/>
      <c r="AA39" s="31">
        <f t="shared" si="4"/>
        <v>23400</v>
      </c>
      <c r="AB39" s="15"/>
      <c r="AC39" s="15"/>
      <c r="AD39" s="15"/>
      <c r="AE39" s="15"/>
      <c r="AF39" s="15"/>
      <c r="AG39" s="15">
        <v>6140</v>
      </c>
      <c r="AH39" s="15"/>
      <c r="AI39" s="15"/>
      <c r="AJ39" s="15"/>
      <c r="AK39" s="15"/>
      <c r="AL39" s="15"/>
      <c r="AM39" s="15"/>
      <c r="AN39" s="15"/>
      <c r="AO39" s="15"/>
      <c r="AP39" s="31">
        <f t="shared" si="11"/>
        <v>0</v>
      </c>
      <c r="AQ39" s="31">
        <f t="shared" si="11"/>
        <v>0</v>
      </c>
      <c r="AR39" s="15"/>
      <c r="AS39" s="15">
        <v>1501434</v>
      </c>
      <c r="AT39" s="15"/>
      <c r="AU39" s="31">
        <f t="shared" si="7"/>
        <v>1501434</v>
      </c>
      <c r="AV39" s="15"/>
      <c r="AW39" s="15"/>
      <c r="AX39" s="15"/>
      <c r="AY39" s="15">
        <v>1583985</v>
      </c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31">
        <f t="shared" si="8"/>
        <v>0</v>
      </c>
      <c r="BN39" s="31"/>
      <c r="BO39" s="31"/>
      <c r="BP39" s="15"/>
      <c r="BQ39" s="15"/>
      <c r="BR39" s="15"/>
      <c r="BS39" s="15"/>
      <c r="BT39" s="15"/>
      <c r="BU39" s="15"/>
      <c r="BV39" s="15">
        <v>5580</v>
      </c>
      <c r="BW39" s="15"/>
      <c r="BX39" s="15">
        <v>620</v>
      </c>
      <c r="BY39" s="15"/>
      <c r="BZ39" s="15"/>
      <c r="CA39" s="15"/>
      <c r="CB39" s="15">
        <v>650</v>
      </c>
      <c r="CC39" s="15"/>
      <c r="CD39" s="16">
        <f t="shared" si="0"/>
        <v>0</v>
      </c>
      <c r="CE39" s="4">
        <f t="shared" si="9"/>
        <v>6817448</v>
      </c>
      <c r="CF39" s="4">
        <f t="shared" si="10"/>
        <v>6817448</v>
      </c>
    </row>
    <row r="40" spans="1:84" x14ac:dyDescent="0.25">
      <c r="A40" s="61">
        <v>31</v>
      </c>
      <c r="B40" s="12" t="s">
        <v>137</v>
      </c>
      <c r="C40" s="17" t="s">
        <v>138</v>
      </c>
      <c r="D40" s="14"/>
      <c r="E40" s="13">
        <v>24366</v>
      </c>
      <c r="F40" s="13"/>
      <c r="G40" s="13"/>
      <c r="H40" s="13"/>
      <c r="I40" s="34">
        <f t="shared" si="1"/>
        <v>24366</v>
      </c>
      <c r="J40" s="15"/>
      <c r="K40" s="15">
        <v>784461</v>
      </c>
      <c r="L40" s="15"/>
      <c r="M40" s="59">
        <f t="shared" si="2"/>
        <v>784461</v>
      </c>
      <c r="N40" s="15"/>
      <c r="O40" s="15">
        <v>652644</v>
      </c>
      <c r="P40" s="15"/>
      <c r="Q40" s="15"/>
      <c r="R40" s="15"/>
      <c r="S40" s="15"/>
      <c r="T40" s="15"/>
      <c r="U40" s="31">
        <f t="shared" si="3"/>
        <v>652644</v>
      </c>
      <c r="V40" s="15"/>
      <c r="W40" s="15">
        <v>3700</v>
      </c>
      <c r="X40" s="15"/>
      <c r="Y40" s="15"/>
      <c r="Z40" s="15"/>
      <c r="AA40" s="31">
        <f t="shared" si="4"/>
        <v>3700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31">
        <f t="shared" si="11"/>
        <v>0</v>
      </c>
      <c r="AQ40" s="31">
        <f t="shared" si="11"/>
        <v>0</v>
      </c>
      <c r="AR40" s="15"/>
      <c r="AS40" s="15">
        <v>690749</v>
      </c>
      <c r="AT40" s="15"/>
      <c r="AU40" s="31">
        <f t="shared" si="7"/>
        <v>690749</v>
      </c>
      <c r="AV40" s="15"/>
      <c r="AW40" s="15"/>
      <c r="AX40" s="15"/>
      <c r="AY40" s="15">
        <v>507351</v>
      </c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31">
        <f t="shared" si="8"/>
        <v>0</v>
      </c>
      <c r="BN40" s="31"/>
      <c r="BO40" s="31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>
        <v>0</v>
      </c>
      <c r="CA40" s="15"/>
      <c r="CB40" s="15"/>
      <c r="CC40" s="15"/>
      <c r="CD40" s="16">
        <f t="shared" si="0"/>
        <v>0</v>
      </c>
      <c r="CE40" s="4">
        <f t="shared" si="9"/>
        <v>2663271</v>
      </c>
      <c r="CF40" s="4">
        <f t="shared" si="10"/>
        <v>2663271</v>
      </c>
    </row>
    <row r="41" spans="1:84" x14ac:dyDescent="0.25">
      <c r="A41" s="61">
        <v>32</v>
      </c>
      <c r="B41" s="12" t="s">
        <v>139</v>
      </c>
      <c r="C41" s="17" t="s">
        <v>140</v>
      </c>
      <c r="D41" s="14">
        <v>1500</v>
      </c>
      <c r="E41" s="14"/>
      <c r="F41" s="13"/>
      <c r="G41" s="13"/>
      <c r="H41" s="13"/>
      <c r="I41" s="34">
        <f t="shared" si="1"/>
        <v>0</v>
      </c>
      <c r="J41" s="15">
        <v>20000</v>
      </c>
      <c r="K41" s="15"/>
      <c r="L41" s="15"/>
      <c r="M41" s="59">
        <f t="shared" si="2"/>
        <v>0</v>
      </c>
      <c r="N41" s="15">
        <v>20000</v>
      </c>
      <c r="O41" s="15"/>
      <c r="P41" s="15"/>
      <c r="Q41" s="15"/>
      <c r="R41" s="15"/>
      <c r="S41" s="15"/>
      <c r="T41" s="15"/>
      <c r="U41" s="31">
        <f t="shared" si="3"/>
        <v>0</v>
      </c>
      <c r="V41" s="15"/>
      <c r="W41" s="15"/>
      <c r="X41" s="15"/>
      <c r="Y41" s="15"/>
      <c r="Z41" s="15"/>
      <c r="AA41" s="31">
        <f t="shared" si="4"/>
        <v>0</v>
      </c>
      <c r="AB41" s="15"/>
      <c r="AC41" s="15"/>
      <c r="AD41" s="15"/>
      <c r="AE41" s="15"/>
      <c r="AF41" s="15">
        <v>300</v>
      </c>
      <c r="AG41" s="15"/>
      <c r="AH41" s="15"/>
      <c r="AI41" s="15"/>
      <c r="AJ41" s="15"/>
      <c r="AK41" s="15"/>
      <c r="AL41" s="15"/>
      <c r="AM41" s="15"/>
      <c r="AN41" s="15"/>
      <c r="AO41" s="15"/>
      <c r="AP41" s="31">
        <f t="shared" si="11"/>
        <v>0</v>
      </c>
      <c r="AQ41" s="31">
        <f t="shared" si="11"/>
        <v>0</v>
      </c>
      <c r="AR41" s="15">
        <v>30000</v>
      </c>
      <c r="AS41" s="15"/>
      <c r="AT41" s="15"/>
      <c r="AU41" s="31">
        <f t="shared" si="7"/>
        <v>0</v>
      </c>
      <c r="AV41" s="15"/>
      <c r="AW41" s="15"/>
      <c r="AX41" s="19">
        <v>30000</v>
      </c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31">
        <f t="shared" si="8"/>
        <v>0</v>
      </c>
      <c r="BN41" s="31"/>
      <c r="BO41" s="31"/>
      <c r="BP41" s="15"/>
      <c r="BQ41" s="15"/>
      <c r="BR41" s="15"/>
      <c r="BS41" s="15"/>
      <c r="BT41" s="15"/>
      <c r="BU41" s="15">
        <v>180</v>
      </c>
      <c r="BV41" s="15"/>
      <c r="BW41" s="15"/>
      <c r="BX41" s="15"/>
      <c r="BY41" s="15"/>
      <c r="BZ41" s="15">
        <v>0</v>
      </c>
      <c r="CA41" s="15"/>
      <c r="CB41" s="15"/>
      <c r="CC41" s="15"/>
      <c r="CD41" s="16">
        <f t="shared" si="0"/>
        <v>101980</v>
      </c>
      <c r="CE41" s="4">
        <f t="shared" si="9"/>
        <v>0</v>
      </c>
      <c r="CF41" s="4">
        <f t="shared" si="10"/>
        <v>101980</v>
      </c>
    </row>
    <row r="42" spans="1:84" x14ac:dyDescent="0.25">
      <c r="A42" s="61">
        <v>33</v>
      </c>
      <c r="B42" s="12" t="s">
        <v>141</v>
      </c>
      <c r="C42" s="17" t="s">
        <v>142</v>
      </c>
      <c r="D42" s="15">
        <v>2200</v>
      </c>
      <c r="E42" s="15">
        <v>80000</v>
      </c>
      <c r="F42" s="13"/>
      <c r="G42" s="13"/>
      <c r="H42" s="13"/>
      <c r="I42" s="34">
        <f t="shared" si="1"/>
        <v>80000</v>
      </c>
      <c r="J42" s="15">
        <v>20000</v>
      </c>
      <c r="K42" s="15">
        <v>1400000</v>
      </c>
      <c r="L42" s="15">
        <v>55000</v>
      </c>
      <c r="M42" s="59">
        <f t="shared" si="2"/>
        <v>1455000</v>
      </c>
      <c r="N42" s="15">
        <v>20000</v>
      </c>
      <c r="O42" s="15">
        <v>1750000</v>
      </c>
      <c r="P42" s="15">
        <v>25000</v>
      </c>
      <c r="Q42" s="15"/>
      <c r="R42" s="15"/>
      <c r="S42" s="15"/>
      <c r="T42" s="15"/>
      <c r="U42" s="31">
        <f t="shared" si="3"/>
        <v>1775000</v>
      </c>
      <c r="V42" s="15">
        <v>100</v>
      </c>
      <c r="W42" s="15">
        <v>35000</v>
      </c>
      <c r="X42" s="15"/>
      <c r="Y42" s="15"/>
      <c r="Z42" s="15"/>
      <c r="AA42" s="31">
        <f t="shared" si="4"/>
        <v>35000</v>
      </c>
      <c r="AB42" s="15"/>
      <c r="AC42" s="15"/>
      <c r="AD42" s="15"/>
      <c r="AE42" s="15">
        <v>150</v>
      </c>
      <c r="AF42" s="15"/>
      <c r="AG42" s="15">
        <v>100</v>
      </c>
      <c r="AH42" s="15"/>
      <c r="AI42" s="15"/>
      <c r="AJ42" s="15"/>
      <c r="AK42" s="15"/>
      <c r="AL42" s="15"/>
      <c r="AM42" s="15"/>
      <c r="AN42" s="15"/>
      <c r="AO42" s="15"/>
      <c r="AP42" s="31">
        <f t="shared" si="11"/>
        <v>0</v>
      </c>
      <c r="AQ42" s="31">
        <f t="shared" si="11"/>
        <v>0</v>
      </c>
      <c r="AR42" s="15">
        <v>70000</v>
      </c>
      <c r="AS42" s="15">
        <v>1000000</v>
      </c>
      <c r="AT42" s="15">
        <v>9000</v>
      </c>
      <c r="AU42" s="31">
        <f t="shared" si="7"/>
        <v>1009000</v>
      </c>
      <c r="AV42" s="15"/>
      <c r="AW42" s="15"/>
      <c r="AX42" s="15">
        <v>75000</v>
      </c>
      <c r="AY42" s="15">
        <v>1600000</v>
      </c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31">
        <f t="shared" si="8"/>
        <v>0</v>
      </c>
      <c r="BN42" s="31"/>
      <c r="BO42" s="31"/>
      <c r="BP42" s="15"/>
      <c r="BQ42" s="15"/>
      <c r="BR42" s="15"/>
      <c r="BS42" s="15"/>
      <c r="BT42" s="15"/>
      <c r="BU42" s="15">
        <v>250</v>
      </c>
      <c r="BV42" s="15">
        <v>4500</v>
      </c>
      <c r="BW42" s="15"/>
      <c r="BX42" s="15"/>
      <c r="BY42" s="15"/>
      <c r="BZ42" s="15"/>
      <c r="CA42" s="15"/>
      <c r="CB42" s="15"/>
      <c r="CC42" s="15"/>
      <c r="CD42" s="16">
        <f t="shared" si="0"/>
        <v>187550</v>
      </c>
      <c r="CE42" s="4">
        <f t="shared" si="9"/>
        <v>5958750</v>
      </c>
      <c r="CF42" s="4">
        <f t="shared" si="10"/>
        <v>6146300</v>
      </c>
    </row>
    <row r="43" spans="1:84" x14ac:dyDescent="0.25">
      <c r="A43" s="61">
        <v>34</v>
      </c>
      <c r="B43" s="12" t="s">
        <v>143</v>
      </c>
      <c r="C43" s="13" t="s">
        <v>144</v>
      </c>
      <c r="D43" s="14"/>
      <c r="E43" s="13">
        <v>516560</v>
      </c>
      <c r="F43" s="13"/>
      <c r="G43" s="13"/>
      <c r="H43" s="13"/>
      <c r="I43" s="34">
        <f t="shared" si="1"/>
        <v>516560</v>
      </c>
      <c r="J43" s="15"/>
      <c r="K43" s="15">
        <v>2180090</v>
      </c>
      <c r="L43" s="15"/>
      <c r="M43" s="59">
        <f t="shared" si="2"/>
        <v>2180090</v>
      </c>
      <c r="N43" s="15"/>
      <c r="O43" s="15">
        <v>4140950</v>
      </c>
      <c r="P43" s="15"/>
      <c r="Q43" s="15"/>
      <c r="R43" s="15"/>
      <c r="S43" s="15"/>
      <c r="T43" s="15"/>
      <c r="U43" s="31">
        <f t="shared" si="3"/>
        <v>4140950</v>
      </c>
      <c r="V43" s="15"/>
      <c r="W43" s="15">
        <v>37345</v>
      </c>
      <c r="X43" s="15"/>
      <c r="Y43" s="15"/>
      <c r="Z43" s="15"/>
      <c r="AA43" s="31">
        <f t="shared" si="4"/>
        <v>37345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31">
        <f t="shared" si="11"/>
        <v>0</v>
      </c>
      <c r="AQ43" s="31">
        <f t="shared" si="11"/>
        <v>0</v>
      </c>
      <c r="AR43" s="15"/>
      <c r="AS43" s="15">
        <v>2665828</v>
      </c>
      <c r="AT43" s="15"/>
      <c r="AU43" s="31">
        <f t="shared" si="7"/>
        <v>2665828</v>
      </c>
      <c r="AV43" s="15"/>
      <c r="AW43" s="15"/>
      <c r="AX43" s="15"/>
      <c r="AY43" s="15">
        <v>4291715</v>
      </c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31">
        <f t="shared" si="8"/>
        <v>0</v>
      </c>
      <c r="BN43" s="31"/>
      <c r="BO43" s="31"/>
      <c r="BP43" s="15"/>
      <c r="BQ43" s="15"/>
      <c r="BR43" s="15"/>
      <c r="BS43" s="15"/>
      <c r="BT43" s="15"/>
      <c r="BU43" s="15"/>
      <c r="BV43" s="15">
        <v>7920</v>
      </c>
      <c r="BW43" s="15"/>
      <c r="BX43" s="15">
        <v>330</v>
      </c>
      <c r="BY43" s="15"/>
      <c r="BZ43" s="15"/>
      <c r="CA43" s="15"/>
      <c r="CB43" s="15"/>
      <c r="CC43" s="15"/>
      <c r="CD43" s="16">
        <f t="shared" si="0"/>
        <v>0</v>
      </c>
      <c r="CE43" s="4">
        <f t="shared" si="9"/>
        <v>13840738</v>
      </c>
      <c r="CF43" s="4">
        <f t="shared" si="10"/>
        <v>13840738</v>
      </c>
    </row>
    <row r="44" spans="1:84" x14ac:dyDescent="0.25">
      <c r="A44" s="61">
        <v>35</v>
      </c>
      <c r="B44" s="12" t="s">
        <v>145</v>
      </c>
      <c r="C44" s="13" t="s">
        <v>146</v>
      </c>
      <c r="D44" s="14"/>
      <c r="E44" s="13">
        <v>284714</v>
      </c>
      <c r="F44" s="13"/>
      <c r="G44" s="13"/>
      <c r="H44" s="13"/>
      <c r="I44" s="34">
        <f t="shared" si="1"/>
        <v>284714</v>
      </c>
      <c r="J44" s="15"/>
      <c r="K44" s="15">
        <v>2526637</v>
      </c>
      <c r="L44" s="15"/>
      <c r="M44" s="59">
        <f t="shared" si="2"/>
        <v>2526637</v>
      </c>
      <c r="N44" s="15"/>
      <c r="O44" s="15">
        <v>3215911</v>
      </c>
      <c r="P44" s="15"/>
      <c r="Q44" s="15"/>
      <c r="R44" s="15"/>
      <c r="S44" s="15"/>
      <c r="T44" s="15"/>
      <c r="U44" s="31">
        <f t="shared" si="3"/>
        <v>3215911</v>
      </c>
      <c r="V44" s="15"/>
      <c r="W44" s="15">
        <v>98309</v>
      </c>
      <c r="X44" s="15"/>
      <c r="Y44" s="15"/>
      <c r="Z44" s="15"/>
      <c r="AA44" s="31">
        <f t="shared" si="4"/>
        <v>98309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31">
        <f t="shared" si="11"/>
        <v>0</v>
      </c>
      <c r="AQ44" s="31">
        <f t="shared" si="11"/>
        <v>0</v>
      </c>
      <c r="AR44" s="15"/>
      <c r="AS44" s="15">
        <v>2726578</v>
      </c>
      <c r="AT44" s="15"/>
      <c r="AU44" s="31">
        <f t="shared" si="7"/>
        <v>2726578</v>
      </c>
      <c r="AV44" s="15"/>
      <c r="AW44" s="15"/>
      <c r="AX44" s="15"/>
      <c r="AY44" s="15">
        <v>4066053</v>
      </c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31">
        <f t="shared" si="8"/>
        <v>0</v>
      </c>
      <c r="BN44" s="31"/>
      <c r="BO44" s="31"/>
      <c r="BP44" s="15"/>
      <c r="BQ44" s="15"/>
      <c r="BR44" s="15"/>
      <c r="BS44" s="15"/>
      <c r="BT44" s="15"/>
      <c r="BU44" s="15"/>
      <c r="BV44" s="15">
        <v>15300</v>
      </c>
      <c r="BW44" s="15"/>
      <c r="BX44" s="15">
        <v>400</v>
      </c>
      <c r="BY44" s="15"/>
      <c r="BZ44" s="15"/>
      <c r="CA44" s="15"/>
      <c r="CB44" s="15"/>
      <c r="CC44" s="15"/>
      <c r="CD44" s="16">
        <f t="shared" si="0"/>
        <v>0</v>
      </c>
      <c r="CE44" s="4">
        <f t="shared" si="9"/>
        <v>12933902</v>
      </c>
      <c r="CF44" s="4">
        <f t="shared" si="10"/>
        <v>12933902</v>
      </c>
    </row>
    <row r="45" spans="1:84" x14ac:dyDescent="0.25">
      <c r="A45" s="61">
        <v>36</v>
      </c>
      <c r="B45" s="12" t="s">
        <v>147</v>
      </c>
      <c r="C45" s="17" t="s">
        <v>148</v>
      </c>
      <c r="D45" s="14"/>
      <c r="E45" s="13">
        <v>23385</v>
      </c>
      <c r="F45" s="13"/>
      <c r="G45" s="13"/>
      <c r="H45" s="13"/>
      <c r="I45" s="34">
        <f t="shared" si="1"/>
        <v>23385</v>
      </c>
      <c r="J45" s="15"/>
      <c r="K45" s="15">
        <v>329582</v>
      </c>
      <c r="L45" s="15"/>
      <c r="M45" s="59">
        <f t="shared" si="2"/>
        <v>329582</v>
      </c>
      <c r="N45" s="15"/>
      <c r="O45" s="15">
        <v>351609</v>
      </c>
      <c r="P45" s="15"/>
      <c r="Q45" s="15"/>
      <c r="R45" s="15"/>
      <c r="S45" s="15"/>
      <c r="T45" s="15"/>
      <c r="U45" s="31">
        <f t="shared" si="3"/>
        <v>351609</v>
      </c>
      <c r="V45" s="15"/>
      <c r="W45" s="15">
        <v>15000</v>
      </c>
      <c r="X45" s="15"/>
      <c r="Y45" s="15"/>
      <c r="Z45" s="15"/>
      <c r="AA45" s="31">
        <f t="shared" si="4"/>
        <v>15000</v>
      </c>
      <c r="AB45" s="15"/>
      <c r="AC45" s="15"/>
      <c r="AD45" s="15"/>
      <c r="AE45" s="15">
        <v>1000</v>
      </c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31">
        <f t="shared" si="11"/>
        <v>0</v>
      </c>
      <c r="AQ45" s="31">
        <f t="shared" si="11"/>
        <v>0</v>
      </c>
      <c r="AR45" s="15"/>
      <c r="AS45" s="15">
        <v>238880</v>
      </c>
      <c r="AT45" s="15"/>
      <c r="AU45" s="31">
        <f t="shared" si="7"/>
        <v>238880</v>
      </c>
      <c r="AV45" s="15"/>
      <c r="AW45" s="15"/>
      <c r="AX45" s="15"/>
      <c r="AY45" s="15">
        <v>238753</v>
      </c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31">
        <f t="shared" si="8"/>
        <v>0</v>
      </c>
      <c r="BN45" s="31"/>
      <c r="BO45" s="31"/>
      <c r="BP45" s="15"/>
      <c r="BQ45" s="15"/>
      <c r="BR45" s="15"/>
      <c r="BS45" s="15"/>
      <c r="BT45" s="15"/>
      <c r="BU45" s="15"/>
      <c r="BV45" s="15">
        <v>790</v>
      </c>
      <c r="BW45" s="15"/>
      <c r="BX45" s="15"/>
      <c r="BY45" s="15"/>
      <c r="BZ45" s="15"/>
      <c r="CA45" s="15"/>
      <c r="CB45" s="15"/>
      <c r="CC45" s="15"/>
      <c r="CD45" s="16">
        <f t="shared" si="0"/>
        <v>0</v>
      </c>
      <c r="CE45" s="4">
        <f t="shared" si="9"/>
        <v>1198999</v>
      </c>
      <c r="CF45" s="4">
        <f t="shared" si="10"/>
        <v>1198999</v>
      </c>
    </row>
    <row r="46" spans="1:84" x14ac:dyDescent="0.25">
      <c r="A46" s="61">
        <v>37</v>
      </c>
      <c r="B46" s="12" t="s">
        <v>149</v>
      </c>
      <c r="C46" s="17" t="s">
        <v>150</v>
      </c>
      <c r="D46" s="14"/>
      <c r="E46" s="13">
        <v>10345</v>
      </c>
      <c r="F46" s="13"/>
      <c r="G46" s="13"/>
      <c r="H46" s="13"/>
      <c r="I46" s="34">
        <f t="shared" si="1"/>
        <v>10345</v>
      </c>
      <c r="J46" s="15"/>
      <c r="K46" s="15">
        <v>998947</v>
      </c>
      <c r="L46" s="15"/>
      <c r="M46" s="59">
        <f t="shared" si="2"/>
        <v>998947</v>
      </c>
      <c r="N46" s="15"/>
      <c r="O46" s="15">
        <v>918759</v>
      </c>
      <c r="P46" s="15"/>
      <c r="Q46" s="15">
        <v>5000</v>
      </c>
      <c r="R46" s="15"/>
      <c r="S46" s="15"/>
      <c r="T46" s="15">
        <v>372</v>
      </c>
      <c r="U46" s="31">
        <f t="shared" si="3"/>
        <v>924131</v>
      </c>
      <c r="V46" s="15"/>
      <c r="W46" s="15">
        <v>3000</v>
      </c>
      <c r="X46" s="15"/>
      <c r="Y46" s="15"/>
      <c r="Z46" s="15"/>
      <c r="AA46" s="31">
        <f t="shared" si="4"/>
        <v>3000</v>
      </c>
      <c r="AB46" s="15"/>
      <c r="AC46" s="15"/>
      <c r="AD46" s="15"/>
      <c r="AE46" s="15">
        <v>1525</v>
      </c>
      <c r="AF46" s="15"/>
      <c r="AG46" s="15">
        <v>3116</v>
      </c>
      <c r="AH46" s="15"/>
      <c r="AI46" s="15"/>
      <c r="AJ46" s="15"/>
      <c r="AK46" s="15"/>
      <c r="AL46" s="15"/>
      <c r="AM46" s="15"/>
      <c r="AN46" s="15"/>
      <c r="AO46" s="15"/>
      <c r="AP46" s="31">
        <f t="shared" si="11"/>
        <v>0</v>
      </c>
      <c r="AQ46" s="31">
        <f t="shared" si="11"/>
        <v>0</v>
      </c>
      <c r="AR46" s="15"/>
      <c r="AS46" s="15">
        <v>834226</v>
      </c>
      <c r="AT46" s="15"/>
      <c r="AU46" s="31">
        <f t="shared" si="7"/>
        <v>834226</v>
      </c>
      <c r="AV46" s="15"/>
      <c r="AW46" s="15"/>
      <c r="AX46" s="15"/>
      <c r="AY46" s="15">
        <v>2343185</v>
      </c>
      <c r="AZ46" s="15"/>
      <c r="BA46" s="15">
        <v>100</v>
      </c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31">
        <f t="shared" si="8"/>
        <v>0</v>
      </c>
      <c r="BN46" s="31"/>
      <c r="BO46" s="31"/>
      <c r="BP46" s="15"/>
      <c r="BQ46" s="15"/>
      <c r="BR46" s="15"/>
      <c r="BS46" s="15"/>
      <c r="BT46" s="15"/>
      <c r="BU46" s="15"/>
      <c r="BV46" s="15">
        <v>1020</v>
      </c>
      <c r="BW46" s="15"/>
      <c r="BX46" s="15"/>
      <c r="BY46" s="15"/>
      <c r="BZ46" s="15"/>
      <c r="CA46" s="15"/>
      <c r="CB46" s="15"/>
      <c r="CC46" s="15"/>
      <c r="CD46" s="16">
        <f t="shared" si="0"/>
        <v>0</v>
      </c>
      <c r="CE46" s="4">
        <f t="shared" si="9"/>
        <v>5119595</v>
      </c>
      <c r="CF46" s="4">
        <f t="shared" si="10"/>
        <v>5119595</v>
      </c>
    </row>
    <row r="47" spans="1:84" x14ac:dyDescent="0.25">
      <c r="A47" s="61">
        <v>38</v>
      </c>
      <c r="B47" s="12" t="s">
        <v>151</v>
      </c>
      <c r="C47" s="17" t="s">
        <v>152</v>
      </c>
      <c r="D47" s="14"/>
      <c r="E47" s="13">
        <v>1850000</v>
      </c>
      <c r="F47" s="13"/>
      <c r="G47" s="13"/>
      <c r="H47" s="13"/>
      <c r="I47" s="34">
        <f t="shared" si="1"/>
        <v>1850000</v>
      </c>
      <c r="J47" s="15">
        <v>65000</v>
      </c>
      <c r="K47" s="15">
        <v>2520000</v>
      </c>
      <c r="L47" s="15"/>
      <c r="M47" s="59">
        <f t="shared" si="2"/>
        <v>2520000</v>
      </c>
      <c r="N47" s="15">
        <v>80000</v>
      </c>
      <c r="O47" s="15">
        <v>3400000</v>
      </c>
      <c r="P47" s="15"/>
      <c r="Q47" s="15"/>
      <c r="R47" s="15"/>
      <c r="S47" s="15"/>
      <c r="T47" s="15"/>
      <c r="U47" s="31">
        <f t="shared" si="3"/>
        <v>3400000</v>
      </c>
      <c r="V47" s="15">
        <v>10000</v>
      </c>
      <c r="W47" s="15">
        <v>650000</v>
      </c>
      <c r="X47" s="15"/>
      <c r="Y47" s="15"/>
      <c r="Z47" s="15"/>
      <c r="AA47" s="31">
        <f t="shared" si="4"/>
        <v>650000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31">
        <f t="shared" si="11"/>
        <v>0</v>
      </c>
      <c r="AQ47" s="31">
        <f t="shared" si="11"/>
        <v>0</v>
      </c>
      <c r="AR47" s="15">
        <v>70000</v>
      </c>
      <c r="AS47" s="15">
        <v>2200000</v>
      </c>
      <c r="AT47" s="15"/>
      <c r="AU47" s="31">
        <f t="shared" si="7"/>
        <v>2200000</v>
      </c>
      <c r="AV47" s="15"/>
      <c r="AW47" s="15"/>
      <c r="AX47" s="15"/>
      <c r="AY47" s="15">
        <v>3000000</v>
      </c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31">
        <f t="shared" si="8"/>
        <v>0</v>
      </c>
      <c r="BN47" s="31"/>
      <c r="BO47" s="31"/>
      <c r="BP47" s="15"/>
      <c r="BQ47" s="15"/>
      <c r="BR47" s="15"/>
      <c r="BS47" s="15"/>
      <c r="BT47" s="15"/>
      <c r="BU47" s="15"/>
      <c r="BV47" s="15">
        <v>6000</v>
      </c>
      <c r="BW47" s="15"/>
      <c r="BX47" s="15"/>
      <c r="BY47" s="15"/>
      <c r="BZ47" s="15"/>
      <c r="CA47" s="15"/>
      <c r="CB47" s="15">
        <v>2500</v>
      </c>
      <c r="CC47" s="15"/>
      <c r="CD47" s="16">
        <f t="shared" si="0"/>
        <v>225000</v>
      </c>
      <c r="CE47" s="4">
        <f t="shared" si="9"/>
        <v>13628500</v>
      </c>
      <c r="CF47" s="4">
        <f t="shared" si="10"/>
        <v>13853500</v>
      </c>
    </row>
    <row r="48" spans="1:84" x14ac:dyDescent="0.25">
      <c r="A48" s="61">
        <v>39</v>
      </c>
      <c r="B48" s="12" t="s">
        <v>153</v>
      </c>
      <c r="C48" s="17" t="s">
        <v>154</v>
      </c>
      <c r="D48" s="14"/>
      <c r="E48" s="13"/>
      <c r="F48" s="13"/>
      <c r="G48" s="13"/>
      <c r="H48" s="13"/>
      <c r="I48" s="34">
        <f t="shared" si="1"/>
        <v>0</v>
      </c>
      <c r="J48" s="15"/>
      <c r="K48" s="15">
        <v>182748</v>
      </c>
      <c r="L48" s="15"/>
      <c r="M48" s="59">
        <f t="shared" si="2"/>
        <v>182748</v>
      </c>
      <c r="N48" s="15"/>
      <c r="O48" s="15">
        <v>243168</v>
      </c>
      <c r="P48" s="15"/>
      <c r="Q48" s="15">
        <v>641</v>
      </c>
      <c r="R48" s="15"/>
      <c r="S48" s="15"/>
      <c r="T48" s="15"/>
      <c r="U48" s="31">
        <f t="shared" si="3"/>
        <v>243809</v>
      </c>
      <c r="V48" s="15"/>
      <c r="W48" s="15">
        <v>5000</v>
      </c>
      <c r="X48" s="15"/>
      <c r="Y48" s="15"/>
      <c r="Z48" s="15"/>
      <c r="AA48" s="31">
        <f t="shared" si="4"/>
        <v>5000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31">
        <f t="shared" si="11"/>
        <v>0</v>
      </c>
      <c r="AQ48" s="31">
        <f t="shared" si="11"/>
        <v>0</v>
      </c>
      <c r="AR48" s="15"/>
      <c r="AS48" s="15">
        <v>174784</v>
      </c>
      <c r="AT48" s="15"/>
      <c r="AU48" s="31">
        <f t="shared" si="7"/>
        <v>174784</v>
      </c>
      <c r="AV48" s="15"/>
      <c r="AW48" s="15"/>
      <c r="AX48" s="15"/>
      <c r="AY48" s="15">
        <v>337551</v>
      </c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31">
        <f t="shared" si="8"/>
        <v>0</v>
      </c>
      <c r="BN48" s="31"/>
      <c r="BO48" s="31"/>
      <c r="BP48" s="15"/>
      <c r="BQ48" s="15"/>
      <c r="BR48" s="15"/>
      <c r="BS48" s="15"/>
      <c r="BT48" s="15"/>
      <c r="BU48" s="15"/>
      <c r="BV48" s="15">
        <v>360</v>
      </c>
      <c r="BW48" s="15"/>
      <c r="BX48" s="15"/>
      <c r="BY48" s="15"/>
      <c r="BZ48" s="15"/>
      <c r="CA48" s="15"/>
      <c r="CB48" s="15"/>
      <c r="CC48" s="15"/>
      <c r="CD48" s="16">
        <f t="shared" si="0"/>
        <v>0</v>
      </c>
      <c r="CE48" s="4">
        <f t="shared" si="9"/>
        <v>944252</v>
      </c>
      <c r="CF48" s="4">
        <f t="shared" si="10"/>
        <v>944252</v>
      </c>
    </row>
    <row r="49" spans="1:85" x14ac:dyDescent="0.25">
      <c r="A49" s="61">
        <v>40</v>
      </c>
      <c r="B49" s="12" t="s">
        <v>155</v>
      </c>
      <c r="C49" s="17" t="s">
        <v>156</v>
      </c>
      <c r="D49" s="14"/>
      <c r="E49" s="13">
        <v>500</v>
      </c>
      <c r="F49" s="13"/>
      <c r="G49" s="13"/>
      <c r="H49" s="13"/>
      <c r="I49" s="34">
        <f t="shared" si="1"/>
        <v>500</v>
      </c>
      <c r="J49" s="15"/>
      <c r="K49" s="15">
        <v>120000</v>
      </c>
      <c r="L49" s="15"/>
      <c r="M49" s="59">
        <f t="shared" si="2"/>
        <v>120000</v>
      </c>
      <c r="N49" s="15"/>
      <c r="O49" s="15">
        <v>120000</v>
      </c>
      <c r="P49" s="15"/>
      <c r="Q49" s="15"/>
      <c r="R49" s="15"/>
      <c r="S49" s="15"/>
      <c r="T49" s="15"/>
      <c r="U49" s="31">
        <f t="shared" si="3"/>
        <v>120000</v>
      </c>
      <c r="V49" s="15"/>
      <c r="W49" s="15">
        <v>500</v>
      </c>
      <c r="X49" s="15"/>
      <c r="Y49" s="15"/>
      <c r="Z49" s="15"/>
      <c r="AA49" s="31">
        <f t="shared" si="4"/>
        <v>500</v>
      </c>
      <c r="AB49" s="15"/>
      <c r="AC49" s="15"/>
      <c r="AD49" s="15"/>
      <c r="AE49" s="15"/>
      <c r="AF49" s="15"/>
      <c r="AG49" s="15">
        <v>2000</v>
      </c>
      <c r="AH49" s="15"/>
      <c r="AI49" s="15"/>
      <c r="AJ49" s="15"/>
      <c r="AK49" s="15"/>
      <c r="AL49" s="15"/>
      <c r="AM49" s="15"/>
      <c r="AN49" s="15"/>
      <c r="AO49" s="15"/>
      <c r="AP49" s="31">
        <f t="shared" si="11"/>
        <v>0</v>
      </c>
      <c r="AQ49" s="31">
        <f t="shared" si="11"/>
        <v>0</v>
      </c>
      <c r="AR49" s="15"/>
      <c r="AS49" s="15">
        <v>100000</v>
      </c>
      <c r="AT49" s="15"/>
      <c r="AU49" s="31">
        <f t="shared" si="7"/>
        <v>100000</v>
      </c>
      <c r="AV49" s="15"/>
      <c r="AW49" s="15"/>
      <c r="AX49" s="15"/>
      <c r="AY49" s="15">
        <v>100000</v>
      </c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31">
        <f t="shared" si="8"/>
        <v>0</v>
      </c>
      <c r="BN49" s="31"/>
      <c r="BO49" s="31"/>
      <c r="BP49" s="15"/>
      <c r="BQ49" s="15"/>
      <c r="BR49" s="15"/>
      <c r="BS49" s="15"/>
      <c r="BT49" s="15"/>
      <c r="BU49" s="15"/>
      <c r="BV49" s="15">
        <v>100</v>
      </c>
      <c r="BW49" s="15"/>
      <c r="BX49" s="15"/>
      <c r="BY49" s="15"/>
      <c r="BZ49" s="15"/>
      <c r="CA49" s="15"/>
      <c r="CB49" s="15"/>
      <c r="CC49" s="15"/>
      <c r="CD49" s="16">
        <f t="shared" si="0"/>
        <v>0</v>
      </c>
      <c r="CE49" s="4">
        <f t="shared" si="9"/>
        <v>443100</v>
      </c>
      <c r="CF49" s="4">
        <f t="shared" si="10"/>
        <v>443100</v>
      </c>
    </row>
    <row r="50" spans="1:85" x14ac:dyDescent="0.25">
      <c r="A50" s="61">
        <v>41</v>
      </c>
      <c r="B50" s="12" t="s">
        <v>157</v>
      </c>
      <c r="C50" s="13" t="s">
        <v>158</v>
      </c>
      <c r="D50" s="14"/>
      <c r="E50" s="13"/>
      <c r="F50" s="13"/>
      <c r="G50" s="13"/>
      <c r="H50" s="13"/>
      <c r="I50" s="34">
        <f t="shared" si="1"/>
        <v>0</v>
      </c>
      <c r="J50" s="15"/>
      <c r="K50" s="15"/>
      <c r="L50" s="15"/>
      <c r="M50" s="59">
        <f t="shared" si="2"/>
        <v>0</v>
      </c>
      <c r="N50" s="15"/>
      <c r="O50" s="15"/>
      <c r="P50" s="15"/>
      <c r="Q50" s="15"/>
      <c r="R50" s="15"/>
      <c r="S50" s="15"/>
      <c r="T50" s="15"/>
      <c r="U50" s="31">
        <f t="shared" si="3"/>
        <v>0</v>
      </c>
      <c r="V50" s="15"/>
      <c r="W50" s="15"/>
      <c r="X50" s="15"/>
      <c r="Y50" s="15"/>
      <c r="Z50" s="15"/>
      <c r="AA50" s="31">
        <f t="shared" si="4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31">
        <f t="shared" si="11"/>
        <v>0</v>
      </c>
      <c r="AQ50" s="31">
        <f t="shared" si="11"/>
        <v>0</v>
      </c>
      <c r="AR50" s="15"/>
      <c r="AS50" s="15"/>
      <c r="AT50" s="15"/>
      <c r="AU50" s="31">
        <f t="shared" si="7"/>
        <v>0</v>
      </c>
      <c r="AV50" s="15"/>
      <c r="AW50" s="15"/>
      <c r="AX50" s="15"/>
      <c r="AY50" s="15"/>
      <c r="AZ50" s="15"/>
      <c r="BA50" s="15"/>
      <c r="BB50" s="15"/>
      <c r="BC50" s="15"/>
      <c r="BD50" s="15">
        <v>5000</v>
      </c>
      <c r="BE50" s="15">
        <v>29608393</v>
      </c>
      <c r="BF50" s="15"/>
      <c r="BG50" s="15"/>
      <c r="BH50" s="15"/>
      <c r="BI50" s="15"/>
      <c r="BJ50" s="15"/>
      <c r="BK50" s="15"/>
      <c r="BL50" s="15"/>
      <c r="BM50" s="31">
        <f t="shared" si="8"/>
        <v>0</v>
      </c>
      <c r="BN50" s="31"/>
      <c r="BO50" s="31"/>
      <c r="BP50" s="15"/>
      <c r="BQ50" s="15"/>
      <c r="BR50" s="15"/>
      <c r="BS50" s="15"/>
      <c r="BT50" s="15"/>
      <c r="BU50" s="15"/>
      <c r="BV50" s="15"/>
      <c r="BW50" s="15"/>
      <c r="BX50" s="15"/>
      <c r="BY50" s="15">
        <v>0</v>
      </c>
      <c r="BZ50" s="15">
        <v>12000</v>
      </c>
      <c r="CA50" s="15"/>
      <c r="CB50" s="15"/>
      <c r="CC50" s="15"/>
      <c r="CD50" s="16">
        <f t="shared" si="0"/>
        <v>5000</v>
      </c>
      <c r="CE50" s="4">
        <f t="shared" si="9"/>
        <v>29620393</v>
      </c>
      <c r="CF50" s="4">
        <f t="shared" si="10"/>
        <v>29625393</v>
      </c>
    </row>
    <row r="51" spans="1:85" x14ac:dyDescent="0.25">
      <c r="A51" s="61">
        <v>42</v>
      </c>
      <c r="B51" s="12" t="s">
        <v>159</v>
      </c>
      <c r="C51" s="13" t="s">
        <v>160</v>
      </c>
      <c r="D51" s="14"/>
      <c r="E51" s="13"/>
      <c r="F51" s="13"/>
      <c r="G51" s="13"/>
      <c r="H51" s="13"/>
      <c r="I51" s="34">
        <f t="shared" si="1"/>
        <v>0</v>
      </c>
      <c r="J51" s="15"/>
      <c r="K51" s="15">
        <v>29000</v>
      </c>
      <c r="L51" s="15"/>
      <c r="M51" s="59">
        <f t="shared" si="2"/>
        <v>29000</v>
      </c>
      <c r="N51" s="15"/>
      <c r="O51" s="15">
        <v>35000</v>
      </c>
      <c r="P51" s="15"/>
      <c r="Q51" s="15"/>
      <c r="R51" s="15"/>
      <c r="S51" s="15"/>
      <c r="T51" s="15"/>
      <c r="U51" s="31">
        <f t="shared" si="3"/>
        <v>35000</v>
      </c>
      <c r="V51" s="15"/>
      <c r="W51" s="15"/>
      <c r="X51" s="15"/>
      <c r="Y51" s="15"/>
      <c r="Z51" s="15"/>
      <c r="AA51" s="31">
        <f t="shared" si="4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31">
        <f t="shared" si="11"/>
        <v>0</v>
      </c>
      <c r="AQ51" s="31">
        <f t="shared" si="11"/>
        <v>0</v>
      </c>
      <c r="AR51" s="15"/>
      <c r="AS51" s="15">
        <v>28000</v>
      </c>
      <c r="AT51" s="15"/>
      <c r="AU51" s="31">
        <f t="shared" si="7"/>
        <v>28000</v>
      </c>
      <c r="AV51" s="15"/>
      <c r="AW51" s="15"/>
      <c r="AX51" s="15"/>
      <c r="AY51" s="15">
        <v>20000</v>
      </c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31">
        <f t="shared" si="8"/>
        <v>0</v>
      </c>
      <c r="BN51" s="31"/>
      <c r="BO51" s="31"/>
      <c r="BP51" s="15"/>
      <c r="BQ51" s="15"/>
      <c r="BR51" s="15"/>
      <c r="BS51" s="15"/>
      <c r="BT51" s="15"/>
      <c r="BU51" s="15"/>
      <c r="BV51" s="15">
        <v>60</v>
      </c>
      <c r="BW51" s="15"/>
      <c r="BX51" s="15"/>
      <c r="BY51" s="15"/>
      <c r="BZ51" s="15"/>
      <c r="CA51" s="15"/>
      <c r="CB51" s="15"/>
      <c r="CC51" s="15"/>
      <c r="CD51" s="16">
        <f t="shared" si="0"/>
        <v>0</v>
      </c>
      <c r="CE51" s="4">
        <f t="shared" si="9"/>
        <v>112060</v>
      </c>
      <c r="CF51" s="4">
        <f t="shared" si="10"/>
        <v>112060</v>
      </c>
    </row>
    <row r="52" spans="1:85" x14ac:dyDescent="0.25">
      <c r="A52" s="61">
        <v>43</v>
      </c>
      <c r="B52" s="12" t="s">
        <v>161</v>
      </c>
      <c r="C52" s="13" t="s">
        <v>162</v>
      </c>
      <c r="D52" s="14"/>
      <c r="E52" s="13"/>
      <c r="F52" s="13"/>
      <c r="G52" s="13"/>
      <c r="H52" s="13"/>
      <c r="I52" s="34">
        <f t="shared" si="1"/>
        <v>0</v>
      </c>
      <c r="J52" s="15"/>
      <c r="K52" s="15">
        <v>24500</v>
      </c>
      <c r="L52" s="15"/>
      <c r="M52" s="59">
        <f t="shared" si="2"/>
        <v>24500</v>
      </c>
      <c r="N52" s="15"/>
      <c r="O52" s="15">
        <v>20000</v>
      </c>
      <c r="P52" s="15"/>
      <c r="Q52" s="15"/>
      <c r="R52" s="15"/>
      <c r="S52" s="15"/>
      <c r="T52" s="15"/>
      <c r="U52" s="31">
        <f t="shared" si="3"/>
        <v>20000</v>
      </c>
      <c r="V52" s="15"/>
      <c r="W52" s="15"/>
      <c r="X52" s="15"/>
      <c r="Y52" s="15"/>
      <c r="Z52" s="15"/>
      <c r="AA52" s="31">
        <f t="shared" si="4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31">
        <f t="shared" si="11"/>
        <v>0</v>
      </c>
      <c r="AQ52" s="31">
        <f t="shared" si="11"/>
        <v>0</v>
      </c>
      <c r="AR52" s="15"/>
      <c r="AS52" s="15">
        <v>16000</v>
      </c>
      <c r="AT52" s="15"/>
      <c r="AU52" s="31">
        <f t="shared" si="7"/>
        <v>16000</v>
      </c>
      <c r="AV52" s="15"/>
      <c r="AW52" s="15"/>
      <c r="AX52" s="15"/>
      <c r="AY52" s="15">
        <v>17495</v>
      </c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31">
        <f t="shared" si="8"/>
        <v>0</v>
      </c>
      <c r="BN52" s="31"/>
      <c r="BO52" s="31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6">
        <f t="shared" si="0"/>
        <v>0</v>
      </c>
      <c r="CE52" s="4">
        <f t="shared" si="9"/>
        <v>77995</v>
      </c>
      <c r="CF52" s="4">
        <f t="shared" si="10"/>
        <v>77995</v>
      </c>
    </row>
    <row r="53" spans="1:85" x14ac:dyDescent="0.25">
      <c r="A53" s="61">
        <v>44</v>
      </c>
      <c r="B53" s="12" t="s">
        <v>163</v>
      </c>
      <c r="C53" s="17" t="s">
        <v>164</v>
      </c>
      <c r="D53" s="14"/>
      <c r="E53" s="13">
        <v>10044</v>
      </c>
      <c r="F53" s="13"/>
      <c r="G53" s="13"/>
      <c r="H53" s="13"/>
      <c r="I53" s="34">
        <f t="shared" si="1"/>
        <v>10044</v>
      </c>
      <c r="J53" s="15"/>
      <c r="K53" s="15">
        <v>3460</v>
      </c>
      <c r="L53" s="15"/>
      <c r="M53" s="59">
        <f t="shared" si="2"/>
        <v>3460</v>
      </c>
      <c r="N53" s="15"/>
      <c r="O53" s="15">
        <v>3000</v>
      </c>
      <c r="P53" s="15"/>
      <c r="Q53" s="15"/>
      <c r="R53" s="15"/>
      <c r="S53" s="15"/>
      <c r="T53" s="15"/>
      <c r="U53" s="31">
        <f t="shared" si="3"/>
        <v>3000</v>
      </c>
      <c r="V53" s="15"/>
      <c r="W53" s="15">
        <v>13346</v>
      </c>
      <c r="X53" s="15"/>
      <c r="Y53" s="15"/>
      <c r="Z53" s="15"/>
      <c r="AA53" s="31">
        <f t="shared" si="4"/>
        <v>13346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31">
        <f t="shared" si="11"/>
        <v>0</v>
      </c>
      <c r="AQ53" s="31">
        <f t="shared" si="11"/>
        <v>0</v>
      </c>
      <c r="AR53" s="15"/>
      <c r="AS53" s="15">
        <v>9390</v>
      </c>
      <c r="AT53" s="15"/>
      <c r="AU53" s="31">
        <f t="shared" si="7"/>
        <v>9390</v>
      </c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31">
        <f t="shared" si="8"/>
        <v>0</v>
      </c>
      <c r="BN53" s="31"/>
      <c r="BO53" s="31"/>
      <c r="BP53" s="15"/>
      <c r="BQ53" s="15"/>
      <c r="BR53" s="15"/>
      <c r="BS53" s="15"/>
      <c r="BT53" s="15"/>
      <c r="BU53" s="15"/>
      <c r="BV53" s="15">
        <v>1080</v>
      </c>
      <c r="BW53" s="15"/>
      <c r="BX53" s="15">
        <v>30</v>
      </c>
      <c r="BY53" s="15"/>
      <c r="BZ53" s="15"/>
      <c r="CA53" s="15"/>
      <c r="CB53" s="15"/>
      <c r="CC53" s="15"/>
      <c r="CD53" s="16">
        <f t="shared" si="0"/>
        <v>0</v>
      </c>
      <c r="CE53" s="4">
        <f t="shared" si="9"/>
        <v>40350</v>
      </c>
      <c r="CF53" s="4">
        <f t="shared" si="10"/>
        <v>40350</v>
      </c>
    </row>
    <row r="54" spans="1:85" x14ac:dyDescent="0.25">
      <c r="A54" s="61">
        <v>45</v>
      </c>
      <c r="B54" s="12" t="s">
        <v>165</v>
      </c>
      <c r="C54" s="17" t="s">
        <v>166</v>
      </c>
      <c r="D54" s="14"/>
      <c r="E54" s="13">
        <v>665178</v>
      </c>
      <c r="F54" s="13"/>
      <c r="G54" s="13"/>
      <c r="H54" s="13"/>
      <c r="I54" s="34">
        <f t="shared" si="1"/>
        <v>665178</v>
      </c>
      <c r="J54" s="15"/>
      <c r="K54" s="15">
        <v>161590</v>
      </c>
      <c r="L54" s="15"/>
      <c r="M54" s="59">
        <f t="shared" si="2"/>
        <v>161590</v>
      </c>
      <c r="N54" s="15"/>
      <c r="O54" s="15">
        <v>1985300</v>
      </c>
      <c r="P54" s="15"/>
      <c r="Q54" s="15"/>
      <c r="R54" s="15"/>
      <c r="S54" s="15"/>
      <c r="T54" s="15"/>
      <c r="U54" s="31">
        <f t="shared" si="3"/>
        <v>1985300</v>
      </c>
      <c r="V54" s="15"/>
      <c r="W54" s="15"/>
      <c r="X54" s="15"/>
      <c r="Y54" s="15"/>
      <c r="Z54" s="15"/>
      <c r="AA54" s="31">
        <f t="shared" si="4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31">
        <f t="shared" si="11"/>
        <v>0</v>
      </c>
      <c r="AQ54" s="31">
        <f t="shared" si="11"/>
        <v>0</v>
      </c>
      <c r="AR54" s="15"/>
      <c r="AS54" s="15">
        <v>1008152</v>
      </c>
      <c r="AT54" s="15"/>
      <c r="AU54" s="31">
        <f t="shared" si="7"/>
        <v>1008152</v>
      </c>
      <c r="AV54" s="15"/>
      <c r="AW54" s="15"/>
      <c r="AX54" s="15">
        <v>100000</v>
      </c>
      <c r="AY54" s="15">
        <v>1100000</v>
      </c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31">
        <f t="shared" si="8"/>
        <v>0</v>
      </c>
      <c r="BN54" s="31"/>
      <c r="BO54" s="31"/>
      <c r="BP54" s="15"/>
      <c r="BQ54" s="15"/>
      <c r="BR54" s="15"/>
      <c r="BS54" s="15"/>
      <c r="BT54" s="15"/>
      <c r="BU54" s="15"/>
      <c r="BV54" s="15">
        <v>6366</v>
      </c>
      <c r="BW54" s="15"/>
      <c r="BX54" s="15">
        <v>66</v>
      </c>
      <c r="BY54" s="15"/>
      <c r="BZ54" s="15"/>
      <c r="CA54" s="15"/>
      <c r="CB54" s="15"/>
      <c r="CC54" s="15"/>
      <c r="CD54" s="16">
        <f t="shared" si="0"/>
        <v>100000</v>
      </c>
      <c r="CE54" s="4">
        <f t="shared" si="9"/>
        <v>4926652</v>
      </c>
      <c r="CF54" s="4">
        <f t="shared" si="10"/>
        <v>5026652</v>
      </c>
      <c r="CG54" s="20"/>
    </row>
    <row r="55" spans="1:85" x14ac:dyDescent="0.25">
      <c r="A55" s="61">
        <v>46</v>
      </c>
      <c r="B55" s="12" t="s">
        <v>167</v>
      </c>
      <c r="C55" s="13" t="s">
        <v>168</v>
      </c>
      <c r="D55" s="14"/>
      <c r="E55" s="13">
        <v>760000</v>
      </c>
      <c r="F55" s="13"/>
      <c r="G55" s="13"/>
      <c r="H55" s="13"/>
      <c r="I55" s="34">
        <f t="shared" si="1"/>
        <v>760000</v>
      </c>
      <c r="J55" s="15"/>
      <c r="K55" s="15">
        <v>247500</v>
      </c>
      <c r="L55" s="15"/>
      <c r="M55" s="59">
        <f t="shared" si="2"/>
        <v>247500</v>
      </c>
      <c r="N55" s="15"/>
      <c r="O55" s="15">
        <v>275500</v>
      </c>
      <c r="P55" s="15"/>
      <c r="Q55" s="15"/>
      <c r="R55" s="15"/>
      <c r="S55" s="15"/>
      <c r="T55" s="15"/>
      <c r="U55" s="31">
        <f t="shared" si="3"/>
        <v>275500</v>
      </c>
      <c r="V55" s="15"/>
      <c r="W55" s="15">
        <v>340000</v>
      </c>
      <c r="X55" s="15"/>
      <c r="Y55" s="15"/>
      <c r="Z55" s="15"/>
      <c r="AA55" s="31">
        <f t="shared" si="4"/>
        <v>340000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31">
        <f t="shared" si="11"/>
        <v>0</v>
      </c>
      <c r="AQ55" s="31">
        <f t="shared" si="11"/>
        <v>0</v>
      </c>
      <c r="AR55" s="15"/>
      <c r="AS55" s="15">
        <v>195000</v>
      </c>
      <c r="AT55" s="15"/>
      <c r="AU55" s="31">
        <f t="shared" si="7"/>
        <v>195000</v>
      </c>
      <c r="AV55" s="15"/>
      <c r="AW55" s="15"/>
      <c r="AX55" s="15"/>
      <c r="AY55" s="15">
        <v>173528</v>
      </c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31">
        <f t="shared" si="8"/>
        <v>0</v>
      </c>
      <c r="BN55" s="31"/>
      <c r="BO55" s="31"/>
      <c r="BP55" s="15"/>
      <c r="BQ55" s="15"/>
      <c r="BR55" s="15"/>
      <c r="BS55" s="15"/>
      <c r="BT55" s="15"/>
      <c r="BU55" s="15"/>
      <c r="BV55" s="15">
        <v>5104</v>
      </c>
      <c r="BW55" s="15"/>
      <c r="BX55" s="15"/>
      <c r="BY55" s="15"/>
      <c r="BZ55" s="15"/>
      <c r="CA55" s="15"/>
      <c r="CB55" s="15"/>
      <c r="CC55" s="15"/>
      <c r="CD55" s="16">
        <f t="shared" si="0"/>
        <v>0</v>
      </c>
      <c r="CE55" s="4">
        <f t="shared" si="9"/>
        <v>1996632</v>
      </c>
      <c r="CF55" s="4">
        <f t="shared" si="10"/>
        <v>1996632</v>
      </c>
    </row>
    <row r="56" spans="1:85" x14ac:dyDescent="0.25">
      <c r="A56" s="61">
        <v>47</v>
      </c>
      <c r="B56" s="12" t="s">
        <v>169</v>
      </c>
      <c r="C56" s="17" t="s">
        <v>170</v>
      </c>
      <c r="D56" s="14"/>
      <c r="E56" s="13">
        <v>240000</v>
      </c>
      <c r="F56" s="13">
        <v>1000</v>
      </c>
      <c r="G56" s="13"/>
      <c r="H56" s="13"/>
      <c r="I56" s="34">
        <f t="shared" si="1"/>
        <v>241000</v>
      </c>
      <c r="J56" s="15"/>
      <c r="K56" s="15">
        <v>850000</v>
      </c>
      <c r="L56" s="15">
        <v>10000</v>
      </c>
      <c r="M56" s="59">
        <f t="shared" si="2"/>
        <v>860000</v>
      </c>
      <c r="N56" s="15"/>
      <c r="O56" s="15">
        <v>1700000</v>
      </c>
      <c r="P56" s="15">
        <v>2500</v>
      </c>
      <c r="Q56" s="15"/>
      <c r="R56" s="15"/>
      <c r="S56" s="15"/>
      <c r="T56" s="15"/>
      <c r="U56" s="31">
        <f t="shared" si="3"/>
        <v>1702500</v>
      </c>
      <c r="V56" s="15"/>
      <c r="W56" s="15">
        <v>500</v>
      </c>
      <c r="X56" s="15"/>
      <c r="Y56" s="15"/>
      <c r="Z56" s="15"/>
      <c r="AA56" s="31">
        <f t="shared" si="4"/>
        <v>500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31">
        <f t="shared" si="11"/>
        <v>0</v>
      </c>
      <c r="AQ56" s="31">
        <f t="shared" si="11"/>
        <v>0</v>
      </c>
      <c r="AR56" s="15"/>
      <c r="AS56" s="15">
        <v>680000</v>
      </c>
      <c r="AT56" s="15"/>
      <c r="AU56" s="31">
        <f t="shared" si="7"/>
        <v>680000</v>
      </c>
      <c r="AV56" s="15"/>
      <c r="AW56" s="15"/>
      <c r="AX56" s="15"/>
      <c r="AY56" s="15">
        <v>1100000</v>
      </c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31">
        <f t="shared" si="8"/>
        <v>0</v>
      </c>
      <c r="BN56" s="31"/>
      <c r="BO56" s="31"/>
      <c r="BP56" s="15"/>
      <c r="BQ56" s="15"/>
      <c r="BR56" s="15"/>
      <c r="BS56" s="15"/>
      <c r="BT56" s="15"/>
      <c r="BU56" s="15"/>
      <c r="BV56" s="15">
        <v>6000</v>
      </c>
      <c r="BW56" s="15"/>
      <c r="BX56" s="15"/>
      <c r="BY56" s="15"/>
      <c r="BZ56" s="15"/>
      <c r="CA56" s="15"/>
      <c r="CB56" s="15"/>
      <c r="CC56" s="15"/>
      <c r="CD56" s="16">
        <f t="shared" si="0"/>
        <v>0</v>
      </c>
      <c r="CE56" s="4">
        <f t="shared" si="9"/>
        <v>4590000</v>
      </c>
      <c r="CF56" s="4">
        <f t="shared" si="10"/>
        <v>4590000</v>
      </c>
    </row>
    <row r="57" spans="1:85" x14ac:dyDescent="0.25">
      <c r="A57" s="61">
        <v>48</v>
      </c>
      <c r="B57" s="12" t="s">
        <v>171</v>
      </c>
      <c r="C57" s="17" t="s">
        <v>172</v>
      </c>
      <c r="D57" s="14"/>
      <c r="E57" s="13">
        <v>1478</v>
      </c>
      <c r="F57" s="13"/>
      <c r="G57" s="13"/>
      <c r="H57" s="13"/>
      <c r="I57" s="34">
        <f t="shared" si="1"/>
        <v>1478</v>
      </c>
      <c r="J57" s="15"/>
      <c r="K57" s="15">
        <v>20682</v>
      </c>
      <c r="L57" s="15"/>
      <c r="M57" s="59">
        <f t="shared" si="2"/>
        <v>20682</v>
      </c>
      <c r="N57" s="15"/>
      <c r="O57" s="15">
        <v>16767</v>
      </c>
      <c r="P57" s="15"/>
      <c r="Q57" s="15"/>
      <c r="R57" s="15"/>
      <c r="S57" s="15"/>
      <c r="T57" s="15"/>
      <c r="U57" s="31">
        <f t="shared" si="3"/>
        <v>16767</v>
      </c>
      <c r="V57" s="15"/>
      <c r="W57" s="15"/>
      <c r="X57" s="15"/>
      <c r="Y57" s="15"/>
      <c r="Z57" s="15"/>
      <c r="AA57" s="31">
        <f t="shared" si="4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31">
        <f t="shared" si="11"/>
        <v>0</v>
      </c>
      <c r="AQ57" s="31">
        <f t="shared" si="11"/>
        <v>0</v>
      </c>
      <c r="AR57" s="15"/>
      <c r="AS57" s="15">
        <v>14398</v>
      </c>
      <c r="AT57" s="15"/>
      <c r="AU57" s="31">
        <f t="shared" si="7"/>
        <v>14398</v>
      </c>
      <c r="AV57" s="15"/>
      <c r="AW57" s="15"/>
      <c r="AX57" s="15"/>
      <c r="AY57" s="15">
        <v>17558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31">
        <f t="shared" si="8"/>
        <v>0</v>
      </c>
      <c r="BN57" s="31"/>
      <c r="BO57" s="31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6">
        <f t="shared" si="0"/>
        <v>0</v>
      </c>
      <c r="CE57" s="4">
        <f t="shared" si="9"/>
        <v>70883</v>
      </c>
      <c r="CF57" s="4">
        <f t="shared" si="10"/>
        <v>70883</v>
      </c>
    </row>
    <row r="58" spans="1:85" x14ac:dyDescent="0.25">
      <c r="A58" s="61">
        <v>49</v>
      </c>
      <c r="B58" s="62" t="s">
        <v>173</v>
      </c>
      <c r="C58" s="17" t="s">
        <v>174</v>
      </c>
      <c r="D58" s="14"/>
      <c r="E58" s="13">
        <v>2950000</v>
      </c>
      <c r="F58" s="13"/>
      <c r="G58" s="13"/>
      <c r="H58" s="13"/>
      <c r="I58" s="34">
        <f t="shared" si="1"/>
        <v>2950000</v>
      </c>
      <c r="J58" s="15"/>
      <c r="K58" s="15">
        <v>330000</v>
      </c>
      <c r="L58" s="15"/>
      <c r="M58" s="59">
        <f t="shared" si="2"/>
        <v>330000</v>
      </c>
      <c r="N58" s="15"/>
      <c r="O58" s="15">
        <v>460000</v>
      </c>
      <c r="P58" s="15"/>
      <c r="Q58" s="15"/>
      <c r="R58" s="15"/>
      <c r="S58" s="15"/>
      <c r="T58" s="15"/>
      <c r="U58" s="31">
        <f t="shared" si="3"/>
        <v>460000</v>
      </c>
      <c r="V58" s="15"/>
      <c r="W58" s="15"/>
      <c r="X58" s="15"/>
      <c r="Y58" s="15"/>
      <c r="Z58" s="15"/>
      <c r="AA58" s="31">
        <f t="shared" si="4"/>
        <v>0</v>
      </c>
      <c r="AB58" s="15"/>
      <c r="AC58" s="15"/>
      <c r="AD58" s="15"/>
      <c r="AE58" s="15">
        <v>500</v>
      </c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31">
        <f t="shared" si="11"/>
        <v>0</v>
      </c>
      <c r="AQ58" s="31">
        <f t="shared" si="11"/>
        <v>0</v>
      </c>
      <c r="AR58" s="15"/>
      <c r="AS58" s="15">
        <v>330000</v>
      </c>
      <c r="AT58" s="15"/>
      <c r="AU58" s="31">
        <f t="shared" si="7"/>
        <v>330000</v>
      </c>
      <c r="AV58" s="15"/>
      <c r="AW58" s="15"/>
      <c r="AX58" s="15"/>
      <c r="AY58" s="15">
        <v>605000</v>
      </c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31">
        <f t="shared" si="8"/>
        <v>0</v>
      </c>
      <c r="BN58" s="31"/>
      <c r="BO58" s="31"/>
      <c r="BP58" s="15"/>
      <c r="BQ58" s="15"/>
      <c r="BR58" s="15"/>
      <c r="BS58" s="15"/>
      <c r="BT58" s="15"/>
      <c r="BU58" s="15"/>
      <c r="BV58" s="15">
        <v>1500</v>
      </c>
      <c r="BW58" s="15"/>
      <c r="BX58" s="15"/>
      <c r="BY58" s="15"/>
      <c r="BZ58" s="15"/>
      <c r="CA58" s="15"/>
      <c r="CB58" s="15"/>
      <c r="CC58" s="15"/>
      <c r="CD58" s="16">
        <f t="shared" si="0"/>
        <v>0</v>
      </c>
      <c r="CE58" s="4">
        <f t="shared" si="9"/>
        <v>4677000</v>
      </c>
      <c r="CF58" s="4">
        <f t="shared" si="10"/>
        <v>4677000</v>
      </c>
    </row>
    <row r="59" spans="1:85" x14ac:dyDescent="0.25">
      <c r="A59" s="61">
        <v>50</v>
      </c>
      <c r="B59" s="12" t="s">
        <v>175</v>
      </c>
      <c r="C59" s="17" t="s">
        <v>176</v>
      </c>
      <c r="D59" s="14"/>
      <c r="E59" s="13">
        <v>5800</v>
      </c>
      <c r="F59" s="13"/>
      <c r="G59" s="13"/>
      <c r="H59" s="13"/>
      <c r="I59" s="34">
        <f t="shared" si="1"/>
        <v>5800</v>
      </c>
      <c r="J59" s="15"/>
      <c r="K59" s="15">
        <v>206000</v>
      </c>
      <c r="L59" s="15">
        <v>50000</v>
      </c>
      <c r="M59" s="59">
        <f t="shared" si="2"/>
        <v>256000</v>
      </c>
      <c r="N59" s="15"/>
      <c r="O59" s="15">
        <v>210000</v>
      </c>
      <c r="P59" s="15">
        <v>10000</v>
      </c>
      <c r="Q59" s="15"/>
      <c r="R59" s="15"/>
      <c r="S59" s="15"/>
      <c r="T59" s="15"/>
      <c r="U59" s="31">
        <f t="shared" si="3"/>
        <v>220000</v>
      </c>
      <c r="V59" s="15"/>
      <c r="W59" s="15">
        <v>16000</v>
      </c>
      <c r="X59" s="15"/>
      <c r="Y59" s="15"/>
      <c r="Z59" s="15"/>
      <c r="AA59" s="31">
        <f t="shared" si="4"/>
        <v>16000</v>
      </c>
      <c r="AB59" s="15"/>
      <c r="AC59" s="15"/>
      <c r="AD59" s="15"/>
      <c r="AE59" s="15">
        <v>220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31">
        <f t="shared" si="11"/>
        <v>0</v>
      </c>
      <c r="AQ59" s="31">
        <f t="shared" si="11"/>
        <v>0</v>
      </c>
      <c r="AR59" s="15"/>
      <c r="AS59" s="15">
        <v>180000</v>
      </c>
      <c r="AT59" s="15">
        <v>5000</v>
      </c>
      <c r="AU59" s="31">
        <f t="shared" si="7"/>
        <v>185000</v>
      </c>
      <c r="AV59" s="15"/>
      <c r="AW59" s="15"/>
      <c r="AX59" s="15"/>
      <c r="AY59" s="15">
        <v>325458</v>
      </c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31">
        <f t="shared" si="8"/>
        <v>0</v>
      </c>
      <c r="BN59" s="31"/>
      <c r="BO59" s="31"/>
      <c r="BP59" s="15"/>
      <c r="BQ59" s="15"/>
      <c r="BR59" s="15"/>
      <c r="BS59" s="15"/>
      <c r="BT59" s="15"/>
      <c r="BU59" s="15"/>
      <c r="BV59" s="15">
        <v>1380</v>
      </c>
      <c r="BW59" s="15"/>
      <c r="BX59" s="15">
        <v>100</v>
      </c>
      <c r="BY59" s="15"/>
      <c r="BZ59" s="15"/>
      <c r="CA59" s="15"/>
      <c r="CB59" s="15"/>
      <c r="CC59" s="15"/>
      <c r="CD59" s="16">
        <f t="shared" si="0"/>
        <v>0</v>
      </c>
      <c r="CE59" s="4">
        <f t="shared" si="9"/>
        <v>1009958</v>
      </c>
      <c r="CF59" s="4">
        <f t="shared" si="10"/>
        <v>1009958</v>
      </c>
    </row>
    <row r="60" spans="1:85" x14ac:dyDescent="0.25">
      <c r="A60" s="61">
        <v>51</v>
      </c>
      <c r="B60" s="12" t="s">
        <v>177</v>
      </c>
      <c r="C60" s="17" t="s">
        <v>178</v>
      </c>
      <c r="D60" s="14"/>
      <c r="E60" s="13">
        <v>4000</v>
      </c>
      <c r="F60" s="13"/>
      <c r="G60" s="13"/>
      <c r="H60" s="13"/>
      <c r="I60" s="34">
        <f t="shared" si="1"/>
        <v>4000</v>
      </c>
      <c r="J60" s="15"/>
      <c r="K60" s="15">
        <v>20000</v>
      </c>
      <c r="L60" s="15">
        <v>5000</v>
      </c>
      <c r="M60" s="59">
        <f t="shared" si="2"/>
        <v>25000</v>
      </c>
      <c r="N60" s="15"/>
      <c r="O60" s="15">
        <v>20000</v>
      </c>
      <c r="P60" s="15">
        <v>3000</v>
      </c>
      <c r="Q60" s="15"/>
      <c r="R60" s="15"/>
      <c r="S60" s="15"/>
      <c r="T60" s="15"/>
      <c r="U60" s="31">
        <f t="shared" si="3"/>
        <v>23000</v>
      </c>
      <c r="V60" s="15"/>
      <c r="W60" s="15">
        <v>1000</v>
      </c>
      <c r="X60" s="15"/>
      <c r="Y60" s="15"/>
      <c r="Z60" s="15"/>
      <c r="AA60" s="31">
        <f t="shared" si="4"/>
        <v>1000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31">
        <f t="shared" si="11"/>
        <v>0</v>
      </c>
      <c r="AQ60" s="31">
        <f t="shared" si="11"/>
        <v>0</v>
      </c>
      <c r="AR60" s="15"/>
      <c r="AS60" s="15">
        <v>12000</v>
      </c>
      <c r="AT60" s="15">
        <v>3500</v>
      </c>
      <c r="AU60" s="31">
        <f t="shared" si="7"/>
        <v>15500</v>
      </c>
      <c r="AV60" s="15"/>
      <c r="AW60" s="15"/>
      <c r="AX60" s="15"/>
      <c r="AY60" s="15">
        <v>15000</v>
      </c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31">
        <f t="shared" si="8"/>
        <v>0</v>
      </c>
      <c r="BN60" s="31"/>
      <c r="BO60" s="31"/>
      <c r="BP60" s="15"/>
      <c r="BQ60" s="15"/>
      <c r="BR60" s="15"/>
      <c r="BS60" s="15"/>
      <c r="BT60" s="15"/>
      <c r="BU60" s="15"/>
      <c r="BV60" s="15">
        <v>120</v>
      </c>
      <c r="BW60" s="15"/>
      <c r="BX60" s="15"/>
      <c r="BY60" s="15"/>
      <c r="BZ60" s="15"/>
      <c r="CA60" s="15"/>
      <c r="CB60" s="15"/>
      <c r="CC60" s="15"/>
      <c r="CD60" s="16">
        <f t="shared" si="0"/>
        <v>0</v>
      </c>
      <c r="CE60" s="4">
        <f t="shared" si="9"/>
        <v>83620</v>
      </c>
      <c r="CF60" s="4">
        <f t="shared" si="10"/>
        <v>83620</v>
      </c>
    </row>
    <row r="61" spans="1:85" x14ac:dyDescent="0.25">
      <c r="A61" s="61">
        <v>52</v>
      </c>
      <c r="B61" s="12" t="s">
        <v>179</v>
      </c>
      <c r="C61" s="17" t="s">
        <v>180</v>
      </c>
      <c r="D61" s="14"/>
      <c r="E61" s="13">
        <v>10420</v>
      </c>
      <c r="F61" s="13"/>
      <c r="G61" s="13"/>
      <c r="H61" s="13"/>
      <c r="I61" s="34">
        <f t="shared" si="1"/>
        <v>10420</v>
      </c>
      <c r="J61" s="15"/>
      <c r="K61" s="15">
        <v>285464</v>
      </c>
      <c r="L61" s="15"/>
      <c r="M61" s="59">
        <f t="shared" si="2"/>
        <v>285464</v>
      </c>
      <c r="N61" s="15"/>
      <c r="O61" s="15">
        <v>419093</v>
      </c>
      <c r="P61" s="15"/>
      <c r="Q61" s="15"/>
      <c r="R61" s="15"/>
      <c r="S61" s="15"/>
      <c r="T61" s="15"/>
      <c r="U61" s="31">
        <f t="shared" si="3"/>
        <v>419093</v>
      </c>
      <c r="V61" s="15"/>
      <c r="W61" s="15">
        <v>17000</v>
      </c>
      <c r="X61" s="15"/>
      <c r="Y61" s="15"/>
      <c r="Z61" s="15"/>
      <c r="AA61" s="31">
        <f t="shared" si="4"/>
        <v>17000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31">
        <f t="shared" si="11"/>
        <v>0</v>
      </c>
      <c r="AQ61" s="31">
        <f t="shared" si="11"/>
        <v>0</v>
      </c>
      <c r="AR61" s="15"/>
      <c r="AS61" s="15">
        <v>257828</v>
      </c>
      <c r="AT61" s="15"/>
      <c r="AU61" s="31">
        <f t="shared" si="7"/>
        <v>257828</v>
      </c>
      <c r="AV61" s="15"/>
      <c r="AW61" s="15"/>
      <c r="AX61" s="15"/>
      <c r="AY61" s="15">
        <v>300310</v>
      </c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31">
        <f t="shared" si="8"/>
        <v>0</v>
      </c>
      <c r="BN61" s="31"/>
      <c r="BO61" s="31"/>
      <c r="BP61" s="15"/>
      <c r="BQ61" s="15"/>
      <c r="BR61" s="15"/>
      <c r="BS61" s="15"/>
      <c r="BT61" s="15"/>
      <c r="BU61" s="15"/>
      <c r="BV61" s="15">
        <v>1890</v>
      </c>
      <c r="BW61" s="15"/>
      <c r="BX61" s="15">
        <v>6</v>
      </c>
      <c r="BY61" s="15"/>
      <c r="BZ61" s="15"/>
      <c r="CA61" s="15"/>
      <c r="CB61" s="15"/>
      <c r="CC61" s="15"/>
      <c r="CD61" s="16">
        <f t="shared" si="0"/>
        <v>0</v>
      </c>
      <c r="CE61" s="4">
        <f t="shared" si="9"/>
        <v>1292011</v>
      </c>
      <c r="CF61" s="4">
        <f t="shared" si="10"/>
        <v>1292011</v>
      </c>
    </row>
    <row r="62" spans="1:85" s="45" customFormat="1" x14ac:dyDescent="0.25">
      <c r="A62" s="63">
        <v>53</v>
      </c>
      <c r="B62" s="64" t="s">
        <v>181</v>
      </c>
      <c r="C62" s="41" t="s">
        <v>182</v>
      </c>
      <c r="D62" s="42">
        <v>520000</v>
      </c>
      <c r="E62" s="43">
        <v>347800000</v>
      </c>
      <c r="F62" s="43">
        <v>14000000</v>
      </c>
      <c r="G62" s="43">
        <v>200000</v>
      </c>
      <c r="H62" s="43">
        <v>95000</v>
      </c>
      <c r="I62" s="34">
        <f t="shared" si="1"/>
        <v>362095000</v>
      </c>
      <c r="J62" s="44"/>
      <c r="K62" s="44">
        <v>9189861</v>
      </c>
      <c r="L62" s="44">
        <v>1508800</v>
      </c>
      <c r="M62" s="59">
        <f t="shared" si="2"/>
        <v>10698661</v>
      </c>
      <c r="N62" s="44"/>
      <c r="O62" s="44">
        <v>2151500</v>
      </c>
      <c r="P62" s="44">
        <v>962943</v>
      </c>
      <c r="Q62" s="44"/>
      <c r="R62" s="44"/>
      <c r="S62" s="44"/>
      <c r="T62" s="44"/>
      <c r="U62" s="31">
        <f t="shared" si="3"/>
        <v>3114443</v>
      </c>
      <c r="V62" s="44">
        <v>50000</v>
      </c>
      <c r="W62" s="44">
        <v>115116000</v>
      </c>
      <c r="X62" s="44">
        <v>1300000</v>
      </c>
      <c r="Y62" s="44">
        <v>2400000</v>
      </c>
      <c r="Z62" s="44">
        <v>430000</v>
      </c>
      <c r="AA62" s="31">
        <f t="shared" si="4"/>
        <v>119246000</v>
      </c>
      <c r="AB62" s="44">
        <v>2860000</v>
      </c>
      <c r="AC62" s="44">
        <v>88000</v>
      </c>
      <c r="AD62" s="44"/>
      <c r="AE62" s="44"/>
      <c r="AF62" s="44"/>
      <c r="AG62" s="44"/>
      <c r="AH62" s="44"/>
      <c r="AI62" s="44"/>
      <c r="AJ62" s="44"/>
      <c r="AK62" s="44">
        <v>760000</v>
      </c>
      <c r="AL62" s="44">
        <v>24800</v>
      </c>
      <c r="AM62" s="44"/>
      <c r="AN62" s="44">
        <v>19800</v>
      </c>
      <c r="AO62" s="44"/>
      <c r="AP62" s="31">
        <f t="shared" si="11"/>
        <v>44600</v>
      </c>
      <c r="AQ62" s="31">
        <f t="shared" si="11"/>
        <v>0</v>
      </c>
      <c r="AR62" s="44"/>
      <c r="AS62" s="44">
        <v>4100</v>
      </c>
      <c r="AT62" s="44">
        <v>1110000</v>
      </c>
      <c r="AU62" s="31">
        <f t="shared" si="7"/>
        <v>1114100</v>
      </c>
      <c r="AV62" s="44"/>
      <c r="AW62" s="44"/>
      <c r="AX62" s="44"/>
      <c r="AY62" s="44">
        <v>8100</v>
      </c>
      <c r="AZ62" s="44"/>
      <c r="BA62" s="44"/>
      <c r="BB62" s="44"/>
      <c r="BC62" s="44"/>
      <c r="BD62" s="44">
        <v>9750</v>
      </c>
      <c r="BE62" s="44">
        <v>27700000</v>
      </c>
      <c r="BF62" s="44"/>
      <c r="BG62" s="44">
        <v>70000000</v>
      </c>
      <c r="BH62" s="44"/>
      <c r="BI62" s="44">
        <v>0</v>
      </c>
      <c r="BJ62" s="44"/>
      <c r="BK62" s="44"/>
      <c r="BL62" s="44">
        <v>4000</v>
      </c>
      <c r="BM62" s="31">
        <f t="shared" si="8"/>
        <v>4000</v>
      </c>
      <c r="BN62" s="44"/>
      <c r="BO62" s="44"/>
      <c r="BP62" s="44"/>
      <c r="BQ62" s="44"/>
      <c r="BR62" s="44">
        <v>-70000000</v>
      </c>
      <c r="BS62" s="44"/>
      <c r="BT62" s="44"/>
      <c r="BU62" s="44"/>
      <c r="BV62" s="44">
        <v>120</v>
      </c>
      <c r="BW62" s="44"/>
      <c r="BX62" s="44"/>
      <c r="BY62" s="44"/>
      <c r="BZ62" s="44"/>
      <c r="CA62" s="44"/>
      <c r="CB62" s="44"/>
      <c r="CC62" s="44"/>
      <c r="CD62" s="16">
        <f t="shared" si="0"/>
        <v>3572350</v>
      </c>
      <c r="CE62" s="4">
        <f t="shared" si="9"/>
        <v>524740424</v>
      </c>
      <c r="CF62" s="4">
        <f t="shared" si="10"/>
        <v>528312774</v>
      </c>
    </row>
    <row r="63" spans="1:85" x14ac:dyDescent="0.25">
      <c r="A63" s="61">
        <v>54</v>
      </c>
      <c r="B63" s="12" t="s">
        <v>183</v>
      </c>
      <c r="C63" s="17" t="s">
        <v>184</v>
      </c>
      <c r="D63" s="14"/>
      <c r="E63" s="13">
        <v>420</v>
      </c>
      <c r="F63" s="13"/>
      <c r="G63" s="13"/>
      <c r="H63" s="13"/>
      <c r="I63" s="34">
        <f t="shared" si="1"/>
        <v>420</v>
      </c>
      <c r="J63" s="15"/>
      <c r="K63" s="15">
        <v>18456</v>
      </c>
      <c r="L63" s="15"/>
      <c r="M63" s="59">
        <f t="shared" si="2"/>
        <v>18456</v>
      </c>
      <c r="N63" s="15"/>
      <c r="O63" s="15">
        <v>17772</v>
      </c>
      <c r="P63" s="15"/>
      <c r="Q63" s="15"/>
      <c r="R63" s="15"/>
      <c r="S63" s="15"/>
      <c r="T63" s="15"/>
      <c r="U63" s="31">
        <f t="shared" si="3"/>
        <v>17772</v>
      </c>
      <c r="V63" s="15"/>
      <c r="W63" s="15"/>
      <c r="X63" s="15"/>
      <c r="Y63" s="15"/>
      <c r="Z63" s="15"/>
      <c r="AA63" s="31">
        <f t="shared" si="4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31">
        <f t="shared" si="11"/>
        <v>0</v>
      </c>
      <c r="AQ63" s="31">
        <f t="shared" si="11"/>
        <v>0</v>
      </c>
      <c r="AR63" s="15"/>
      <c r="AS63" s="15">
        <v>17446</v>
      </c>
      <c r="AT63" s="15"/>
      <c r="AU63" s="31">
        <f t="shared" si="7"/>
        <v>17446</v>
      </c>
      <c r="AV63" s="15"/>
      <c r="AW63" s="15"/>
      <c r="AX63" s="15"/>
      <c r="AY63" s="15">
        <v>20050</v>
      </c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31">
        <f t="shared" si="8"/>
        <v>0</v>
      </c>
      <c r="BN63" s="31"/>
      <c r="BO63" s="31"/>
      <c r="BP63" s="15"/>
      <c r="BQ63" s="15"/>
      <c r="BR63" s="15"/>
      <c r="BS63" s="15"/>
      <c r="BT63" s="15"/>
      <c r="BU63" s="15"/>
      <c r="BV63" s="15"/>
      <c r="BW63" s="15"/>
      <c r="BX63" s="15">
        <v>500</v>
      </c>
      <c r="BY63" s="15"/>
      <c r="BZ63" s="15"/>
      <c r="CA63" s="15"/>
      <c r="CB63" s="15"/>
      <c r="CC63" s="15"/>
      <c r="CD63" s="16">
        <f t="shared" si="0"/>
        <v>0</v>
      </c>
      <c r="CE63" s="4">
        <f t="shared" si="9"/>
        <v>74644</v>
      </c>
      <c r="CF63" s="4">
        <f t="shared" si="10"/>
        <v>74644</v>
      </c>
    </row>
    <row r="64" spans="1:85" x14ac:dyDescent="0.25">
      <c r="A64" s="61">
        <v>55</v>
      </c>
      <c r="B64" s="12" t="s">
        <v>185</v>
      </c>
      <c r="C64" s="17" t="s">
        <v>186</v>
      </c>
      <c r="D64" s="14"/>
      <c r="E64" s="14"/>
      <c r="F64" s="14"/>
      <c r="G64" s="14"/>
      <c r="H64" s="14"/>
      <c r="I64" s="34">
        <f t="shared" si="1"/>
        <v>0</v>
      </c>
      <c r="J64" s="15"/>
      <c r="K64" s="15">
        <v>14000</v>
      </c>
      <c r="L64" s="15"/>
      <c r="M64" s="59">
        <f t="shared" si="2"/>
        <v>14000</v>
      </c>
      <c r="N64" s="15"/>
      <c r="O64" s="15">
        <v>15640</v>
      </c>
      <c r="P64" s="15"/>
      <c r="Q64" s="15"/>
      <c r="R64" s="15"/>
      <c r="S64" s="15"/>
      <c r="T64" s="15"/>
      <c r="U64" s="31">
        <f t="shared" si="3"/>
        <v>15640</v>
      </c>
      <c r="V64" s="15"/>
      <c r="W64" s="15"/>
      <c r="X64" s="15"/>
      <c r="Y64" s="15"/>
      <c r="Z64" s="15"/>
      <c r="AA64" s="31">
        <f t="shared" si="4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31">
        <f t="shared" si="11"/>
        <v>0</v>
      </c>
      <c r="AQ64" s="31">
        <f t="shared" si="11"/>
        <v>0</v>
      </c>
      <c r="AR64" s="15"/>
      <c r="AS64" s="15">
        <v>9940</v>
      </c>
      <c r="AT64" s="15"/>
      <c r="AU64" s="31">
        <f t="shared" si="7"/>
        <v>9940</v>
      </c>
      <c r="AV64" s="15"/>
      <c r="AW64" s="15"/>
      <c r="AX64" s="15"/>
      <c r="AY64">
        <v>58750</v>
      </c>
      <c r="AZ64"/>
      <c r="BA64"/>
      <c r="BB64"/>
      <c r="BC64"/>
      <c r="BD64" s="15"/>
      <c r="BE64" s="15"/>
      <c r="BF64" s="15"/>
      <c r="BG64" s="15"/>
      <c r="BH64" s="15"/>
      <c r="BI64" s="15"/>
      <c r="BJ64" s="15"/>
      <c r="BK64" s="15"/>
      <c r="BL64" s="15"/>
      <c r="BM64" s="31">
        <f t="shared" si="8"/>
        <v>0</v>
      </c>
      <c r="BN64" s="31"/>
      <c r="BO64" s="31"/>
      <c r="BP64" s="15"/>
      <c r="BQ64" s="15"/>
      <c r="BR64" s="15"/>
      <c r="BS64" s="15"/>
      <c r="BT64" s="15"/>
      <c r="BU64" s="15"/>
      <c r="BV64" s="15">
        <v>120</v>
      </c>
      <c r="BW64" s="15"/>
      <c r="BX64" s="15"/>
      <c r="BY64" s="15"/>
      <c r="BZ64" s="15"/>
      <c r="CA64" s="15"/>
      <c r="CB64" s="15"/>
      <c r="CC64" s="15"/>
      <c r="CD64" s="16">
        <f t="shared" si="0"/>
        <v>0</v>
      </c>
      <c r="CE64" s="4">
        <f t="shared" si="9"/>
        <v>98450</v>
      </c>
      <c r="CF64" s="4">
        <f t="shared" si="10"/>
        <v>98450</v>
      </c>
    </row>
    <row r="65" spans="1:84" x14ac:dyDescent="0.25">
      <c r="A65" s="61">
        <v>56</v>
      </c>
      <c r="B65" s="12" t="s">
        <v>187</v>
      </c>
      <c r="C65" s="17" t="s">
        <v>188</v>
      </c>
      <c r="D65" s="14"/>
      <c r="E65" s="13">
        <v>35000</v>
      </c>
      <c r="F65" s="14"/>
      <c r="G65" s="14"/>
      <c r="H65" s="14"/>
      <c r="I65" s="34">
        <f t="shared" si="1"/>
        <v>35000</v>
      </c>
      <c r="J65" s="15"/>
      <c r="K65" s="15">
        <v>230000</v>
      </c>
      <c r="L65" s="15"/>
      <c r="M65" s="59">
        <f t="shared" si="2"/>
        <v>230000</v>
      </c>
      <c r="N65" s="15"/>
      <c r="O65" s="15">
        <v>240000</v>
      </c>
      <c r="P65" s="15"/>
      <c r="Q65" s="15"/>
      <c r="R65" s="15"/>
      <c r="S65" s="15"/>
      <c r="T65" s="15"/>
      <c r="U65" s="31">
        <f t="shared" si="3"/>
        <v>240000</v>
      </c>
      <c r="V65" s="15"/>
      <c r="W65" s="15"/>
      <c r="X65" s="15"/>
      <c r="Y65" s="15"/>
      <c r="Z65" s="15"/>
      <c r="AA65" s="31">
        <f t="shared" si="4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31">
        <f t="shared" si="11"/>
        <v>0</v>
      </c>
      <c r="AQ65" s="31">
        <f t="shared" si="11"/>
        <v>0</v>
      </c>
      <c r="AR65" s="15"/>
      <c r="AS65" s="15">
        <v>120000</v>
      </c>
      <c r="AT65" s="15"/>
      <c r="AU65" s="31">
        <f t="shared" si="7"/>
        <v>120000</v>
      </c>
      <c r="AV65" s="15"/>
      <c r="AW65" s="15"/>
      <c r="AX65" s="15"/>
      <c r="AY65" s="15">
        <v>200000</v>
      </c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31">
        <f t="shared" si="8"/>
        <v>0</v>
      </c>
      <c r="BN65" s="31"/>
      <c r="BO65" s="31"/>
      <c r="BP65" s="15"/>
      <c r="BQ65" s="15"/>
      <c r="BR65" s="15"/>
      <c r="BS65" s="15"/>
      <c r="BT65" s="15"/>
      <c r="BU65" s="15"/>
      <c r="BV65" s="15">
        <v>600</v>
      </c>
      <c r="BW65" s="15"/>
      <c r="BX65" s="15">
        <v>50</v>
      </c>
      <c r="BY65" s="15"/>
      <c r="BZ65" s="15"/>
      <c r="CA65" s="15"/>
      <c r="CB65" s="15"/>
      <c r="CC65" s="15"/>
      <c r="CD65" s="16">
        <f t="shared" si="0"/>
        <v>0</v>
      </c>
      <c r="CE65" s="4">
        <f t="shared" si="9"/>
        <v>825650</v>
      </c>
      <c r="CF65" s="4">
        <f t="shared" si="10"/>
        <v>825650</v>
      </c>
    </row>
    <row r="66" spans="1:84" x14ac:dyDescent="0.25">
      <c r="A66" s="61">
        <v>57</v>
      </c>
      <c r="B66" s="12" t="s">
        <v>189</v>
      </c>
      <c r="C66" s="17" t="s">
        <v>190</v>
      </c>
      <c r="D66" s="14"/>
      <c r="E66" s="13">
        <v>16300</v>
      </c>
      <c r="F66" s="14"/>
      <c r="G66" s="14"/>
      <c r="H66" s="14"/>
      <c r="I66" s="34">
        <f t="shared" si="1"/>
        <v>16300</v>
      </c>
      <c r="J66" s="15"/>
      <c r="K66" s="15">
        <v>73550</v>
      </c>
      <c r="L66" s="15"/>
      <c r="M66" s="59">
        <f t="shared" si="2"/>
        <v>73550</v>
      </c>
      <c r="N66" s="15"/>
      <c r="O66" s="22">
        <v>71800</v>
      </c>
      <c r="P66" s="15"/>
      <c r="Q66" s="15"/>
      <c r="R66" s="15"/>
      <c r="S66" s="15"/>
      <c r="T66" s="15"/>
      <c r="U66" s="31">
        <f t="shared" si="3"/>
        <v>71800</v>
      </c>
      <c r="V66" s="15"/>
      <c r="W66" s="15">
        <v>2100</v>
      </c>
      <c r="X66" s="15"/>
      <c r="Y66" s="15"/>
      <c r="Z66" s="15"/>
      <c r="AA66" s="31">
        <f t="shared" si="4"/>
        <v>2100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31">
        <f t="shared" si="11"/>
        <v>0</v>
      </c>
      <c r="AQ66" s="31">
        <f t="shared" si="11"/>
        <v>0</v>
      </c>
      <c r="AR66" s="15"/>
      <c r="AS66" s="15">
        <v>52800</v>
      </c>
      <c r="AT66" s="15"/>
      <c r="AU66" s="31">
        <f t="shared" si="7"/>
        <v>52800</v>
      </c>
      <c r="AV66" s="15"/>
      <c r="AW66" s="15"/>
      <c r="AX66" s="15"/>
      <c r="AY66" s="15">
        <v>116310</v>
      </c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31">
        <f t="shared" si="8"/>
        <v>0</v>
      </c>
      <c r="BN66" s="31"/>
      <c r="BO66" s="31"/>
      <c r="BP66" s="15"/>
      <c r="BQ66" s="15"/>
      <c r="BR66" s="15"/>
      <c r="BS66" s="15"/>
      <c r="BT66" s="15"/>
      <c r="BU66" s="15"/>
      <c r="BV66" s="15">
        <v>180</v>
      </c>
      <c r="BW66" s="15"/>
      <c r="BX66" s="15">
        <v>450</v>
      </c>
      <c r="BY66" s="15"/>
      <c r="BZ66" s="15"/>
      <c r="CA66" s="15"/>
      <c r="CB66" s="15"/>
      <c r="CC66" s="15"/>
      <c r="CD66" s="16">
        <f t="shared" si="0"/>
        <v>0</v>
      </c>
      <c r="CE66" s="4">
        <f t="shared" si="9"/>
        <v>333490</v>
      </c>
      <c r="CF66" s="4">
        <f t="shared" si="10"/>
        <v>333490</v>
      </c>
    </row>
    <row r="67" spans="1:84" x14ac:dyDescent="0.25">
      <c r="A67" s="61">
        <v>58</v>
      </c>
      <c r="B67" s="12" t="s">
        <v>191</v>
      </c>
      <c r="C67" s="17" t="s">
        <v>192</v>
      </c>
      <c r="D67" s="14"/>
      <c r="E67" s="13">
        <v>13000</v>
      </c>
      <c r="F67" s="14"/>
      <c r="G67" s="14"/>
      <c r="H67" s="14"/>
      <c r="I67" s="34">
        <f t="shared" si="1"/>
        <v>13000</v>
      </c>
      <c r="J67" s="15"/>
      <c r="K67" s="15">
        <v>119443</v>
      </c>
      <c r="L67" s="15"/>
      <c r="M67" s="59">
        <f t="shared" si="2"/>
        <v>119443</v>
      </c>
      <c r="N67" s="15"/>
      <c r="O67" s="15">
        <v>141271</v>
      </c>
      <c r="P67" s="15"/>
      <c r="Q67" s="15"/>
      <c r="R67" s="15"/>
      <c r="S67" s="15"/>
      <c r="T67" s="15"/>
      <c r="U67" s="31">
        <f t="shared" si="3"/>
        <v>141271</v>
      </c>
      <c r="V67" s="15"/>
      <c r="W67" s="15">
        <v>2700</v>
      </c>
      <c r="X67" s="15"/>
      <c r="Y67" s="15"/>
      <c r="Z67" s="15"/>
      <c r="AA67" s="31">
        <f t="shared" si="4"/>
        <v>2700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31">
        <f t="shared" si="11"/>
        <v>0</v>
      </c>
      <c r="AQ67" s="31">
        <f t="shared" si="11"/>
        <v>0</v>
      </c>
      <c r="AR67" s="15"/>
      <c r="AS67" s="15">
        <v>82282</v>
      </c>
      <c r="AT67" s="15"/>
      <c r="AU67" s="31">
        <f t="shared" si="7"/>
        <v>82282</v>
      </c>
      <c r="AV67" s="15"/>
      <c r="AW67" s="15">
        <v>2500</v>
      </c>
      <c r="AX67" s="15"/>
      <c r="AY67" s="15">
        <v>116976</v>
      </c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31">
        <f t="shared" si="8"/>
        <v>0</v>
      </c>
      <c r="BN67" s="31"/>
      <c r="BO67" s="31"/>
      <c r="BP67" s="15"/>
      <c r="BQ67" s="15"/>
      <c r="BR67" s="15"/>
      <c r="BS67" s="15"/>
      <c r="BT67" s="15"/>
      <c r="BU67" s="15"/>
      <c r="BV67" s="15">
        <v>970</v>
      </c>
      <c r="BW67" s="15"/>
      <c r="BX67" s="15"/>
      <c r="BY67" s="15"/>
      <c r="BZ67" s="15"/>
      <c r="CA67" s="15"/>
      <c r="CB67" s="15"/>
      <c r="CC67" s="15"/>
      <c r="CD67" s="16">
        <f t="shared" si="0"/>
        <v>0</v>
      </c>
      <c r="CE67" s="4">
        <f t="shared" si="9"/>
        <v>479142</v>
      </c>
      <c r="CF67" s="4">
        <f t="shared" si="10"/>
        <v>479142</v>
      </c>
    </row>
    <row r="68" spans="1:84" x14ac:dyDescent="0.25">
      <c r="A68" s="61">
        <v>59</v>
      </c>
      <c r="B68" s="12" t="s">
        <v>193</v>
      </c>
      <c r="C68" s="17" t="s">
        <v>194</v>
      </c>
      <c r="D68" s="14"/>
      <c r="E68" s="14"/>
      <c r="F68" s="14"/>
      <c r="G68" s="14"/>
      <c r="H68" s="14"/>
      <c r="I68" s="34">
        <f t="shared" si="1"/>
        <v>0</v>
      </c>
      <c r="J68" s="15"/>
      <c r="K68" s="15">
        <v>4420</v>
      </c>
      <c r="L68" s="15"/>
      <c r="M68" s="59">
        <f t="shared" si="2"/>
        <v>4420</v>
      </c>
      <c r="N68" s="15"/>
      <c r="O68" s="15">
        <v>5000</v>
      </c>
      <c r="P68" s="15"/>
      <c r="Q68" s="15"/>
      <c r="R68" s="15"/>
      <c r="S68" s="15"/>
      <c r="T68" s="15"/>
      <c r="U68" s="31">
        <f t="shared" si="3"/>
        <v>5000</v>
      </c>
      <c r="V68" s="15"/>
      <c r="W68" s="15"/>
      <c r="X68" s="15"/>
      <c r="Y68" s="15"/>
      <c r="Z68" s="15"/>
      <c r="AA68" s="31">
        <f t="shared" si="4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31">
        <f t="shared" si="11"/>
        <v>0</v>
      </c>
      <c r="AQ68" s="31">
        <f t="shared" si="11"/>
        <v>0</v>
      </c>
      <c r="AR68" s="15"/>
      <c r="AS68" s="15">
        <v>3372</v>
      </c>
      <c r="AT68" s="15"/>
      <c r="AU68" s="31">
        <f t="shared" si="7"/>
        <v>3372</v>
      </c>
      <c r="AV68" s="15"/>
      <c r="AW68" s="15"/>
      <c r="AX68" s="15"/>
      <c r="AY68" s="15">
        <v>7990</v>
      </c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31">
        <f t="shared" si="8"/>
        <v>0</v>
      </c>
      <c r="BN68" s="31"/>
      <c r="BO68" s="31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6">
        <f t="shared" si="0"/>
        <v>0</v>
      </c>
      <c r="CE68" s="4">
        <f t="shared" si="9"/>
        <v>20782</v>
      </c>
      <c r="CF68" s="4">
        <f t="shared" si="10"/>
        <v>20782</v>
      </c>
    </row>
    <row r="69" spans="1:84" x14ac:dyDescent="0.25">
      <c r="A69" s="61">
        <v>60</v>
      </c>
      <c r="B69" s="12" t="s">
        <v>195</v>
      </c>
      <c r="C69" s="17" t="s">
        <v>196</v>
      </c>
      <c r="D69" s="14"/>
      <c r="E69" s="13"/>
      <c r="F69" s="14"/>
      <c r="G69" s="14"/>
      <c r="H69" s="14"/>
      <c r="I69" s="34">
        <f t="shared" si="1"/>
        <v>0</v>
      </c>
      <c r="J69" s="15"/>
      <c r="K69" s="15">
        <v>10378</v>
      </c>
      <c r="L69" s="22"/>
      <c r="M69" s="59">
        <f t="shared" si="2"/>
        <v>10378</v>
      </c>
      <c r="N69" s="15"/>
      <c r="O69" s="15">
        <v>10000</v>
      </c>
      <c r="P69" s="15"/>
      <c r="Q69" s="15"/>
      <c r="R69" s="15"/>
      <c r="S69" s="15"/>
      <c r="T69" s="15"/>
      <c r="U69" s="31">
        <f t="shared" si="3"/>
        <v>10000</v>
      </c>
      <c r="V69" s="15"/>
      <c r="W69" s="15"/>
      <c r="X69" s="15"/>
      <c r="Y69" s="15"/>
      <c r="Z69" s="15"/>
      <c r="AA69" s="31">
        <f t="shared" si="4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31">
        <f t="shared" si="11"/>
        <v>0</v>
      </c>
      <c r="AQ69" s="31">
        <f t="shared" si="11"/>
        <v>0</v>
      </c>
      <c r="AR69" s="15"/>
      <c r="AS69" s="15">
        <v>8526</v>
      </c>
      <c r="AT69" s="15"/>
      <c r="AU69" s="31">
        <f t="shared" si="7"/>
        <v>8526</v>
      </c>
      <c r="AV69" s="15"/>
      <c r="AW69" s="15"/>
      <c r="AX69" s="15"/>
      <c r="AY69" s="15">
        <v>11867</v>
      </c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31">
        <f t="shared" si="8"/>
        <v>0</v>
      </c>
      <c r="BN69" s="31"/>
      <c r="BO69" s="31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6">
        <f t="shared" si="0"/>
        <v>0</v>
      </c>
      <c r="CE69" s="4">
        <f t="shared" si="9"/>
        <v>40771</v>
      </c>
      <c r="CF69" s="4">
        <f t="shared" si="10"/>
        <v>40771</v>
      </c>
    </row>
    <row r="70" spans="1:84" x14ac:dyDescent="0.25">
      <c r="A70" s="61">
        <v>61</v>
      </c>
      <c r="B70" s="12" t="s">
        <v>197</v>
      </c>
      <c r="C70" s="17" t="s">
        <v>198</v>
      </c>
      <c r="D70" s="14"/>
      <c r="E70" s="14">
        <v>500</v>
      </c>
      <c r="F70" s="14"/>
      <c r="G70" s="14"/>
      <c r="H70" s="14"/>
      <c r="I70" s="34">
        <f t="shared" si="1"/>
        <v>500</v>
      </c>
      <c r="J70" s="15"/>
      <c r="K70" s="15">
        <v>13000</v>
      </c>
      <c r="L70" s="15">
        <v>9500</v>
      </c>
      <c r="M70" s="59">
        <f t="shared" si="2"/>
        <v>22500</v>
      </c>
      <c r="N70" s="15"/>
      <c r="O70" s="15">
        <v>14000</v>
      </c>
      <c r="P70" s="15">
        <v>5000</v>
      </c>
      <c r="Q70" s="15"/>
      <c r="R70" s="15"/>
      <c r="S70" s="15"/>
      <c r="T70" s="15"/>
      <c r="U70" s="31">
        <f t="shared" si="3"/>
        <v>19000</v>
      </c>
      <c r="V70" s="15"/>
      <c r="W70" s="15"/>
      <c r="X70" s="15"/>
      <c r="Y70" s="15"/>
      <c r="Z70" s="15"/>
      <c r="AA70" s="31">
        <f t="shared" si="4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31">
        <f t="shared" si="11"/>
        <v>0</v>
      </c>
      <c r="AQ70" s="31">
        <f t="shared" si="11"/>
        <v>0</v>
      </c>
      <c r="AR70" s="15"/>
      <c r="AS70" s="15">
        <v>13000</v>
      </c>
      <c r="AT70" s="15">
        <v>5000</v>
      </c>
      <c r="AU70" s="31">
        <f t="shared" si="7"/>
        <v>18000</v>
      </c>
      <c r="AV70" s="15"/>
      <c r="AW70" s="15"/>
      <c r="AX70" s="15"/>
      <c r="AY70" s="15">
        <v>7500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31">
        <f t="shared" si="8"/>
        <v>0</v>
      </c>
      <c r="BN70" s="31"/>
      <c r="BO70" s="31"/>
      <c r="BP70" s="15"/>
      <c r="BQ70" s="15"/>
      <c r="BR70" s="15"/>
      <c r="BS70" s="15"/>
      <c r="BT70" s="15"/>
      <c r="BU70" s="15"/>
      <c r="BV70" s="15"/>
      <c r="BW70" s="15"/>
      <c r="BX70" s="15">
        <v>100</v>
      </c>
      <c r="BY70" s="15"/>
      <c r="BZ70" s="15"/>
      <c r="CA70" s="15"/>
      <c r="CB70" s="15"/>
      <c r="CC70" s="15"/>
      <c r="CD70" s="16">
        <f t="shared" si="0"/>
        <v>0</v>
      </c>
      <c r="CE70" s="4">
        <f t="shared" si="9"/>
        <v>67600</v>
      </c>
      <c r="CF70" s="4">
        <f t="shared" si="10"/>
        <v>67600</v>
      </c>
    </row>
    <row r="71" spans="1:84" x14ac:dyDescent="0.25">
      <c r="A71" s="61">
        <v>62</v>
      </c>
      <c r="B71" s="12" t="s">
        <v>199</v>
      </c>
      <c r="C71" s="17" t="s">
        <v>200</v>
      </c>
      <c r="D71" s="14"/>
      <c r="E71" s="13">
        <v>715</v>
      </c>
      <c r="F71" s="14"/>
      <c r="G71" s="14"/>
      <c r="H71" s="14"/>
      <c r="I71" s="34">
        <f t="shared" si="1"/>
        <v>715</v>
      </c>
      <c r="J71" s="15"/>
      <c r="K71" s="15">
        <v>31597</v>
      </c>
      <c r="L71" s="15"/>
      <c r="M71" s="59">
        <f t="shared" si="2"/>
        <v>31597</v>
      </c>
      <c r="N71" s="15"/>
      <c r="O71" s="15">
        <v>33450</v>
      </c>
      <c r="P71" s="15"/>
      <c r="Q71" s="15"/>
      <c r="R71" s="15"/>
      <c r="S71" s="15"/>
      <c r="T71" s="15"/>
      <c r="U71" s="31">
        <f t="shared" si="3"/>
        <v>33450</v>
      </c>
      <c r="V71" s="15"/>
      <c r="W71" s="15"/>
      <c r="X71" s="15"/>
      <c r="Y71" s="15"/>
      <c r="Z71" s="15"/>
      <c r="AA71" s="31">
        <f t="shared" si="4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31">
        <f t="shared" si="11"/>
        <v>0</v>
      </c>
      <c r="AQ71" s="31">
        <f t="shared" si="11"/>
        <v>0</v>
      </c>
      <c r="AR71" s="15"/>
      <c r="AS71" s="15">
        <v>21473</v>
      </c>
      <c r="AT71" s="15"/>
      <c r="AU71" s="31">
        <f t="shared" si="7"/>
        <v>21473</v>
      </c>
      <c r="AV71" s="15"/>
      <c r="AW71" s="15"/>
      <c r="AX71" s="15"/>
      <c r="AY71" s="15">
        <v>20606</v>
      </c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31">
        <f t="shared" si="8"/>
        <v>0</v>
      </c>
      <c r="BN71" s="31"/>
      <c r="BO71" s="31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6">
        <f t="shared" si="0"/>
        <v>0</v>
      </c>
      <c r="CE71" s="4">
        <f t="shared" si="9"/>
        <v>107841</v>
      </c>
      <c r="CF71" s="4">
        <f t="shared" si="10"/>
        <v>107841</v>
      </c>
    </row>
    <row r="72" spans="1:84" x14ac:dyDescent="0.25">
      <c r="A72" s="61">
        <v>63</v>
      </c>
      <c r="B72" s="12" t="s">
        <v>201</v>
      </c>
      <c r="C72" s="17" t="s">
        <v>202</v>
      </c>
      <c r="D72" s="14"/>
      <c r="E72" s="13">
        <v>1500</v>
      </c>
      <c r="F72" s="14"/>
      <c r="G72" s="14"/>
      <c r="H72" s="14"/>
      <c r="I72" s="34">
        <f t="shared" si="1"/>
        <v>1500</v>
      </c>
      <c r="J72" s="15"/>
      <c r="K72" s="15"/>
      <c r="L72" s="15"/>
      <c r="M72" s="59">
        <f t="shared" si="2"/>
        <v>0</v>
      </c>
      <c r="N72" s="15"/>
      <c r="O72" s="15"/>
      <c r="P72" s="15"/>
      <c r="Q72" s="15"/>
      <c r="R72" s="15"/>
      <c r="S72" s="15"/>
      <c r="T72" s="15"/>
      <c r="U72" s="31">
        <f t="shared" si="3"/>
        <v>0</v>
      </c>
      <c r="V72" s="15"/>
      <c r="W72" s="15">
        <v>1500</v>
      </c>
      <c r="X72" s="15"/>
      <c r="Y72" s="15"/>
      <c r="Z72" s="15"/>
      <c r="AA72" s="31">
        <f t="shared" si="4"/>
        <v>1500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31">
        <f t="shared" si="11"/>
        <v>0</v>
      </c>
      <c r="AQ72" s="31">
        <f t="shared" si="11"/>
        <v>0</v>
      </c>
      <c r="AR72" s="15"/>
      <c r="AS72" s="15"/>
      <c r="AT72" s="15"/>
      <c r="AU72" s="31">
        <f t="shared" si="7"/>
        <v>0</v>
      </c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31">
        <f t="shared" si="8"/>
        <v>0</v>
      </c>
      <c r="BN72" s="31"/>
      <c r="BO72" s="31"/>
      <c r="BP72" s="15"/>
      <c r="BQ72" s="15"/>
      <c r="BR72" s="15"/>
      <c r="BS72" s="15"/>
      <c r="BT72" s="15"/>
      <c r="BU72" s="15"/>
      <c r="BV72" s="15"/>
      <c r="BW72" s="15"/>
      <c r="BX72" s="15">
        <v>200</v>
      </c>
      <c r="BY72" s="15"/>
      <c r="BZ72" s="15"/>
      <c r="CA72" s="15"/>
      <c r="CB72" s="15"/>
      <c r="CC72" s="15"/>
      <c r="CD72" s="16">
        <f t="shared" si="0"/>
        <v>0</v>
      </c>
      <c r="CE72" s="4">
        <f t="shared" si="9"/>
        <v>3200</v>
      </c>
      <c r="CF72" s="4">
        <f t="shared" si="10"/>
        <v>3200</v>
      </c>
    </row>
    <row r="73" spans="1:84" x14ac:dyDescent="0.25">
      <c r="A73" s="61">
        <v>64</v>
      </c>
      <c r="B73" s="12" t="s">
        <v>203</v>
      </c>
      <c r="C73" s="17" t="s">
        <v>204</v>
      </c>
      <c r="D73" s="14"/>
      <c r="E73" s="13">
        <v>5000</v>
      </c>
      <c r="F73" s="14"/>
      <c r="G73" s="14"/>
      <c r="H73" s="14"/>
      <c r="I73" s="34">
        <f t="shared" si="1"/>
        <v>5000</v>
      </c>
      <c r="J73" s="15"/>
      <c r="K73" s="15">
        <v>80000</v>
      </c>
      <c r="L73" s="15"/>
      <c r="M73" s="59">
        <f t="shared" si="2"/>
        <v>80000</v>
      </c>
      <c r="N73" s="15"/>
      <c r="O73" s="15">
        <v>95000</v>
      </c>
      <c r="P73" s="15">
        <v>5000</v>
      </c>
      <c r="Q73" s="15"/>
      <c r="R73" s="15"/>
      <c r="S73" s="15"/>
      <c r="T73" s="15"/>
      <c r="U73" s="31">
        <f t="shared" si="3"/>
        <v>100000</v>
      </c>
      <c r="V73" s="15"/>
      <c r="W73" s="15"/>
      <c r="X73" s="15"/>
      <c r="Y73" s="15"/>
      <c r="Z73" s="15"/>
      <c r="AA73" s="31">
        <f t="shared" si="4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31">
        <f t="shared" si="11"/>
        <v>0</v>
      </c>
      <c r="AQ73" s="31">
        <f t="shared" si="11"/>
        <v>0</v>
      </c>
      <c r="AR73" s="15"/>
      <c r="AS73" s="15">
        <v>44000</v>
      </c>
      <c r="AT73" s="15"/>
      <c r="AU73" s="31">
        <f t="shared" si="7"/>
        <v>44000</v>
      </c>
      <c r="AV73" s="15"/>
      <c r="AW73" s="15"/>
      <c r="AX73" s="15"/>
      <c r="AY73" s="15">
        <v>55000</v>
      </c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31">
        <f t="shared" si="8"/>
        <v>0</v>
      </c>
      <c r="BN73" s="31"/>
      <c r="BO73" s="31"/>
      <c r="BP73" s="15"/>
      <c r="BQ73" s="15"/>
      <c r="BR73" s="15"/>
      <c r="BS73" s="15"/>
      <c r="BT73" s="15"/>
      <c r="BU73" s="15"/>
      <c r="BV73" s="15">
        <v>10000</v>
      </c>
      <c r="BW73" s="15"/>
      <c r="BX73" s="15"/>
      <c r="BY73" s="15"/>
      <c r="BZ73" s="15"/>
      <c r="CA73" s="15"/>
      <c r="CB73" s="15"/>
      <c r="CC73" s="15"/>
      <c r="CD73" s="16">
        <f t="shared" si="0"/>
        <v>0</v>
      </c>
      <c r="CE73" s="4">
        <f t="shared" si="9"/>
        <v>294000</v>
      </c>
      <c r="CF73" s="4">
        <f t="shared" si="10"/>
        <v>294000</v>
      </c>
    </row>
    <row r="74" spans="1:84" x14ac:dyDescent="0.25">
      <c r="A74" s="61">
        <v>65</v>
      </c>
      <c r="B74" s="12" t="s">
        <v>205</v>
      </c>
      <c r="C74" s="17" t="s">
        <v>206</v>
      </c>
      <c r="D74" s="14"/>
      <c r="E74" s="13">
        <v>31013847</v>
      </c>
      <c r="F74" s="14"/>
      <c r="G74" s="14"/>
      <c r="H74" s="14"/>
      <c r="I74" s="34">
        <f t="shared" si="1"/>
        <v>31013847</v>
      </c>
      <c r="J74" s="15"/>
      <c r="K74" s="15">
        <v>3475114</v>
      </c>
      <c r="L74" s="15"/>
      <c r="M74" s="59">
        <f t="shared" si="2"/>
        <v>3475114</v>
      </c>
      <c r="N74" s="15"/>
      <c r="O74" s="15">
        <v>4496760</v>
      </c>
      <c r="P74" s="15"/>
      <c r="Q74" s="15"/>
      <c r="R74" s="15"/>
      <c r="S74" s="15"/>
      <c r="T74" s="15"/>
      <c r="U74" s="31">
        <f t="shared" si="3"/>
        <v>4496760</v>
      </c>
      <c r="V74" s="15"/>
      <c r="W74" s="15">
        <v>11674638</v>
      </c>
      <c r="X74" s="15"/>
      <c r="Y74" s="15"/>
      <c r="Z74" s="15"/>
      <c r="AA74" s="31">
        <f t="shared" si="4"/>
        <v>11674638</v>
      </c>
      <c r="AB74" s="15"/>
      <c r="AC74" s="15"/>
      <c r="AD74" s="15"/>
      <c r="AE74" s="15"/>
      <c r="AF74" s="15"/>
      <c r="AG74" s="15">
        <v>30000</v>
      </c>
      <c r="AH74" s="15"/>
      <c r="AI74" s="15"/>
      <c r="AJ74" s="15"/>
      <c r="AK74" s="15"/>
      <c r="AL74" s="15"/>
      <c r="AM74" s="15"/>
      <c r="AN74" s="15"/>
      <c r="AO74" s="15"/>
      <c r="AP74" s="31">
        <f t="shared" si="11"/>
        <v>0</v>
      </c>
      <c r="AQ74" s="31">
        <f t="shared" si="11"/>
        <v>0</v>
      </c>
      <c r="AR74" s="15"/>
      <c r="AS74" s="15">
        <v>2391280</v>
      </c>
      <c r="AT74" s="15"/>
      <c r="AU74" s="31">
        <f t="shared" si="7"/>
        <v>2391280</v>
      </c>
      <c r="AV74" s="15"/>
      <c r="AW74" s="15"/>
      <c r="AX74" s="15"/>
      <c r="AY74" s="15">
        <v>15236570</v>
      </c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31">
        <f t="shared" si="8"/>
        <v>0</v>
      </c>
      <c r="BN74" s="31"/>
      <c r="BO74" s="31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6">
        <f t="shared" ref="CD74:CD86" si="12">D74+J74+N74+S74+V74+AB74+AC74+AD74+AF74+AH74+AJ74+AL74+AN74+AR74+AV74+AX74+AZ74+BD74+BH74+BP74+BS74+BU74+BW74+BY74+CA74+BF74+BN74+BB74</f>
        <v>0</v>
      </c>
      <c r="CE74" s="4">
        <f t="shared" si="9"/>
        <v>68318209</v>
      </c>
      <c r="CF74" s="4">
        <f t="shared" si="10"/>
        <v>68318209</v>
      </c>
    </row>
    <row r="75" spans="1:84" x14ac:dyDescent="0.25">
      <c r="A75" s="61">
        <v>66</v>
      </c>
      <c r="B75" s="12" t="s">
        <v>207</v>
      </c>
      <c r="C75" s="17" t="s">
        <v>208</v>
      </c>
      <c r="D75" s="14"/>
      <c r="E75" s="13">
        <v>3300</v>
      </c>
      <c r="F75" s="14"/>
      <c r="G75" s="14"/>
      <c r="H75" s="14"/>
      <c r="I75" s="34">
        <f t="shared" ref="I75:I86" si="13">E75+F75+G75+H75</f>
        <v>3300</v>
      </c>
      <c r="J75" s="15"/>
      <c r="K75" s="15">
        <v>15290</v>
      </c>
      <c r="L75" s="15"/>
      <c r="M75" s="59">
        <f t="shared" ref="M75:M85" si="14">K75+L75</f>
        <v>15290</v>
      </c>
      <c r="N75" s="15"/>
      <c r="O75" s="15">
        <v>18000</v>
      </c>
      <c r="P75" s="15"/>
      <c r="Q75" s="15"/>
      <c r="R75" s="15"/>
      <c r="S75" s="15"/>
      <c r="T75" s="15"/>
      <c r="U75" s="31">
        <f t="shared" ref="U75:U86" si="15">O75+P75+Q75+R75+T75</f>
        <v>18000</v>
      </c>
      <c r="V75" s="15"/>
      <c r="W75" s="15">
        <v>2000</v>
      </c>
      <c r="X75" s="15"/>
      <c r="Y75" s="15"/>
      <c r="Z75" s="15"/>
      <c r="AA75" s="31">
        <f t="shared" ref="AA75:AA85" si="16">W75+X75+Y75+Z75</f>
        <v>2000</v>
      </c>
      <c r="AB75" s="15"/>
      <c r="AC75" s="15"/>
      <c r="AD75" s="15"/>
      <c r="AE75" s="15">
        <v>4235</v>
      </c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31">
        <f t="shared" si="11"/>
        <v>0</v>
      </c>
      <c r="AQ75" s="31">
        <f t="shared" si="11"/>
        <v>0</v>
      </c>
      <c r="AR75" s="15"/>
      <c r="AS75" s="15">
        <v>10000</v>
      </c>
      <c r="AT75" s="15">
        <v>7500</v>
      </c>
      <c r="AU75" s="31">
        <f t="shared" ref="AU75:AU85" si="17">AS75+AT75</f>
        <v>17500</v>
      </c>
      <c r="AV75" s="15"/>
      <c r="AW75" s="15"/>
      <c r="AX75" s="15"/>
      <c r="AY75" s="15">
        <v>17550</v>
      </c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31">
        <f t="shared" ref="BM75:BM86" si="18">BI75+BJ75+BK75+BL75</f>
        <v>0</v>
      </c>
      <c r="BN75" s="31"/>
      <c r="BO75" s="31"/>
      <c r="BP75" s="15"/>
      <c r="BQ75" s="15"/>
      <c r="BR75" s="15"/>
      <c r="BS75" s="15"/>
      <c r="BT75" s="15"/>
      <c r="BU75" s="15"/>
      <c r="BV75" s="15"/>
      <c r="BW75" s="15"/>
      <c r="BX75" s="15">
        <v>120</v>
      </c>
      <c r="BY75" s="15"/>
      <c r="BZ75" s="15"/>
      <c r="CA75" s="15"/>
      <c r="CB75" s="15"/>
      <c r="CC75" s="15"/>
      <c r="CD75" s="16">
        <f t="shared" si="12"/>
        <v>0</v>
      </c>
      <c r="CE75" s="4">
        <f t="shared" ref="CE75:CE87" si="19">I75+M75+U75+AA75+AE75+AG75+AI75+AK75+AM75+AO75+AU75+AW75+AY75+BE75+BM75+BQ75+BT75+BV75+BX75+BZ75+CB75+BA75+BC75+BG75+BO75+BR75</f>
        <v>77995</v>
      </c>
      <c r="CF75" s="4">
        <f t="shared" ref="CF75:CF85" si="20">CD75+CE75</f>
        <v>77995</v>
      </c>
    </row>
    <row r="76" spans="1:84" x14ac:dyDescent="0.25">
      <c r="A76" s="61">
        <v>67</v>
      </c>
      <c r="B76" s="12" t="s">
        <v>209</v>
      </c>
      <c r="C76" s="17" t="s">
        <v>210</v>
      </c>
      <c r="D76" s="14"/>
      <c r="E76" s="13">
        <v>4600</v>
      </c>
      <c r="F76" s="14"/>
      <c r="G76" s="14"/>
      <c r="H76" s="14"/>
      <c r="I76" s="34">
        <f t="shared" si="13"/>
        <v>4600</v>
      </c>
      <c r="J76" s="15"/>
      <c r="K76" s="15">
        <v>9067</v>
      </c>
      <c r="L76" s="15"/>
      <c r="M76" s="59">
        <f t="shared" si="14"/>
        <v>9067</v>
      </c>
      <c r="N76" s="15"/>
      <c r="O76" s="15">
        <v>9134</v>
      </c>
      <c r="P76" s="15"/>
      <c r="Q76" s="15"/>
      <c r="R76" s="15"/>
      <c r="S76" s="15"/>
      <c r="T76" s="15"/>
      <c r="U76" s="31">
        <f t="shared" si="15"/>
        <v>9134</v>
      </c>
      <c r="V76" s="15"/>
      <c r="W76" s="15"/>
      <c r="X76" s="15"/>
      <c r="Y76" s="15"/>
      <c r="Z76" s="15"/>
      <c r="AA76" s="31">
        <f t="shared" si="16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31">
        <f t="shared" si="11"/>
        <v>0</v>
      </c>
      <c r="AQ76" s="31">
        <f t="shared" si="11"/>
        <v>0</v>
      </c>
      <c r="AR76" s="15"/>
      <c r="AS76" s="15">
        <v>5044</v>
      </c>
      <c r="AT76" s="15"/>
      <c r="AU76" s="31">
        <f t="shared" si="17"/>
        <v>5044</v>
      </c>
      <c r="AV76" s="15"/>
      <c r="AW76" s="15"/>
      <c r="AX76" s="15"/>
      <c r="AY76" s="15">
        <v>11213</v>
      </c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31">
        <f t="shared" si="18"/>
        <v>0</v>
      </c>
      <c r="BN76" s="31"/>
      <c r="BO76" s="31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6">
        <f t="shared" si="12"/>
        <v>0</v>
      </c>
      <c r="CE76" s="4">
        <f t="shared" si="19"/>
        <v>39058</v>
      </c>
      <c r="CF76" s="4">
        <f t="shared" si="20"/>
        <v>39058</v>
      </c>
    </row>
    <row r="77" spans="1:84" x14ac:dyDescent="0.25">
      <c r="A77" s="61">
        <v>68</v>
      </c>
      <c r="B77" s="23">
        <v>116</v>
      </c>
      <c r="C77" s="15" t="s">
        <v>211</v>
      </c>
      <c r="D77" s="14"/>
      <c r="E77" s="13">
        <v>6059</v>
      </c>
      <c r="F77" s="14"/>
      <c r="G77" s="14"/>
      <c r="H77" s="14"/>
      <c r="I77" s="34">
        <f t="shared" si="13"/>
        <v>6059</v>
      </c>
      <c r="J77" s="15"/>
      <c r="K77" s="15">
        <v>68211</v>
      </c>
      <c r="L77" s="15"/>
      <c r="M77" s="59">
        <f t="shared" si="14"/>
        <v>68211</v>
      </c>
      <c r="N77" s="15"/>
      <c r="O77" s="15">
        <v>78280</v>
      </c>
      <c r="P77" s="15"/>
      <c r="Q77" s="15"/>
      <c r="R77" s="15"/>
      <c r="S77" s="15"/>
      <c r="T77" s="15"/>
      <c r="U77" s="31">
        <f t="shared" si="15"/>
        <v>78280</v>
      </c>
      <c r="V77" s="15"/>
      <c r="W77" s="15">
        <v>1980</v>
      </c>
      <c r="X77" s="15"/>
      <c r="Y77" s="15"/>
      <c r="Z77" s="15"/>
      <c r="AA77" s="31">
        <f t="shared" si="16"/>
        <v>1980</v>
      </c>
      <c r="AB77" s="15"/>
      <c r="AC77" s="15"/>
      <c r="AD77" s="15"/>
      <c r="AE77" s="15"/>
      <c r="AF77" s="15"/>
      <c r="AG77" s="15">
        <v>7200</v>
      </c>
      <c r="AH77" s="15"/>
      <c r="AI77" s="15"/>
      <c r="AJ77" s="15"/>
      <c r="AK77" s="15"/>
      <c r="AL77" s="15"/>
      <c r="AM77" s="15"/>
      <c r="AN77" s="15"/>
      <c r="AO77" s="15"/>
      <c r="AP77" s="31">
        <f t="shared" si="11"/>
        <v>0</v>
      </c>
      <c r="AQ77" s="31">
        <f t="shared" si="11"/>
        <v>0</v>
      </c>
      <c r="AR77" s="15"/>
      <c r="AS77" s="15">
        <v>48600</v>
      </c>
      <c r="AT77" s="15"/>
      <c r="AU77" s="31">
        <f t="shared" si="17"/>
        <v>48600</v>
      </c>
      <c r="AV77" s="15"/>
      <c r="AW77" s="15"/>
      <c r="AX77" s="15"/>
      <c r="AY77" s="15">
        <v>30560</v>
      </c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31">
        <f t="shared" si="18"/>
        <v>0</v>
      </c>
      <c r="BN77" s="31"/>
      <c r="BO77" s="31"/>
      <c r="BP77" s="15"/>
      <c r="BQ77" s="15"/>
      <c r="BR77" s="15"/>
      <c r="BS77" s="15"/>
      <c r="BT77" s="15"/>
      <c r="BU77" s="15"/>
      <c r="BV77" s="15">
        <v>800</v>
      </c>
      <c r="BW77" s="15"/>
      <c r="BX77" s="15">
        <v>320</v>
      </c>
      <c r="BY77" s="15"/>
      <c r="BZ77" s="15"/>
      <c r="CA77" s="15"/>
      <c r="CB77" s="15"/>
      <c r="CC77" s="15"/>
      <c r="CD77" s="16">
        <f t="shared" si="12"/>
        <v>0</v>
      </c>
      <c r="CE77" s="4">
        <f t="shared" si="19"/>
        <v>242010</v>
      </c>
      <c r="CF77" s="4">
        <f t="shared" si="20"/>
        <v>242010</v>
      </c>
    </row>
    <row r="78" spans="1:84" x14ac:dyDescent="0.25">
      <c r="A78" s="61">
        <v>69</v>
      </c>
      <c r="B78" s="12" t="s">
        <v>212</v>
      </c>
      <c r="C78" s="17" t="s">
        <v>213</v>
      </c>
      <c r="D78" s="14"/>
      <c r="E78" s="14">
        <v>20500</v>
      </c>
      <c r="F78" s="14"/>
      <c r="G78" s="14"/>
      <c r="H78" s="14"/>
      <c r="I78" s="34">
        <f t="shared" si="13"/>
        <v>20500</v>
      </c>
      <c r="J78" s="15"/>
      <c r="K78" s="15">
        <v>129200</v>
      </c>
      <c r="L78" s="15"/>
      <c r="M78" s="59">
        <f t="shared" si="14"/>
        <v>129200</v>
      </c>
      <c r="N78" s="15"/>
      <c r="O78" s="14">
        <v>152500</v>
      </c>
      <c r="P78" s="15"/>
      <c r="Q78" s="15"/>
      <c r="R78" s="15"/>
      <c r="S78" s="15"/>
      <c r="T78" s="15"/>
      <c r="U78" s="31">
        <f t="shared" si="15"/>
        <v>152500</v>
      </c>
      <c r="V78" s="15"/>
      <c r="W78" s="14">
        <v>500</v>
      </c>
      <c r="X78" s="15"/>
      <c r="Y78" s="15"/>
      <c r="Z78" s="15"/>
      <c r="AA78" s="31">
        <f t="shared" si="16"/>
        <v>500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31">
        <f t="shared" si="11"/>
        <v>0</v>
      </c>
      <c r="AQ78" s="31">
        <f t="shared" si="11"/>
        <v>0</v>
      </c>
      <c r="AR78" s="15"/>
      <c r="AS78" s="14">
        <v>122500</v>
      </c>
      <c r="AT78" s="14"/>
      <c r="AU78" s="31">
        <f t="shared" si="17"/>
        <v>122500</v>
      </c>
      <c r="AV78" s="15"/>
      <c r="AW78" s="15"/>
      <c r="AX78" s="15"/>
      <c r="AY78" s="14">
        <v>77100</v>
      </c>
      <c r="AZ78" s="14"/>
      <c r="BA78" s="14"/>
      <c r="BB78" s="14"/>
      <c r="BC78" s="14"/>
      <c r="BD78" s="15"/>
      <c r="BE78" s="15"/>
      <c r="BF78" s="15"/>
      <c r="BG78" s="15"/>
      <c r="BH78" s="15"/>
      <c r="BI78" s="15"/>
      <c r="BJ78" s="15"/>
      <c r="BK78" s="15"/>
      <c r="BL78" s="15"/>
      <c r="BM78" s="31">
        <f t="shared" si="18"/>
        <v>0</v>
      </c>
      <c r="BN78" s="31"/>
      <c r="BO78" s="31"/>
      <c r="BP78" s="14"/>
      <c r="BQ78" s="14"/>
      <c r="BR78" s="14"/>
      <c r="BS78" s="15"/>
      <c r="BT78" s="15"/>
      <c r="BU78" s="15"/>
      <c r="BV78" s="14">
        <v>820</v>
      </c>
      <c r="BW78" s="15"/>
      <c r="BX78" s="15"/>
      <c r="BY78" s="15"/>
      <c r="BZ78" s="15"/>
      <c r="CA78" s="15"/>
      <c r="CB78" s="15"/>
      <c r="CC78" s="15"/>
      <c r="CD78" s="16">
        <f t="shared" si="12"/>
        <v>0</v>
      </c>
      <c r="CE78" s="4">
        <f t="shared" si="19"/>
        <v>503120</v>
      </c>
      <c r="CF78" s="4">
        <f t="shared" si="20"/>
        <v>503120</v>
      </c>
    </row>
    <row r="79" spans="1:84" x14ac:dyDescent="0.25">
      <c r="A79" s="61">
        <v>70</v>
      </c>
      <c r="B79" s="12" t="s">
        <v>214</v>
      </c>
      <c r="C79" s="17" t="s">
        <v>215</v>
      </c>
      <c r="D79" s="14"/>
      <c r="E79" s="14">
        <v>4830</v>
      </c>
      <c r="F79" s="14"/>
      <c r="G79" s="14"/>
      <c r="H79" s="14"/>
      <c r="I79" s="34">
        <f t="shared" si="13"/>
        <v>4830</v>
      </c>
      <c r="J79" s="15"/>
      <c r="K79" s="15">
        <v>220970</v>
      </c>
      <c r="L79" s="15">
        <v>4000</v>
      </c>
      <c r="M79" s="59">
        <f t="shared" si="14"/>
        <v>224970</v>
      </c>
      <c r="N79" s="15"/>
      <c r="O79" s="14">
        <v>250503</v>
      </c>
      <c r="P79" s="15">
        <v>5000</v>
      </c>
      <c r="Q79" s="15"/>
      <c r="R79" s="15"/>
      <c r="S79" s="15"/>
      <c r="T79" s="15"/>
      <c r="U79" s="31">
        <f t="shared" si="15"/>
        <v>255503</v>
      </c>
      <c r="V79" s="15"/>
      <c r="W79" s="14">
        <v>5100</v>
      </c>
      <c r="X79" s="15"/>
      <c r="Y79" s="15"/>
      <c r="Z79" s="15"/>
      <c r="AA79" s="31">
        <f t="shared" si="16"/>
        <v>5100</v>
      </c>
      <c r="AB79" s="15"/>
      <c r="AC79" s="15"/>
      <c r="AD79" s="15"/>
      <c r="AE79" s="15">
        <v>0</v>
      </c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31">
        <f t="shared" si="11"/>
        <v>0</v>
      </c>
      <c r="AQ79" s="31">
        <f t="shared" si="11"/>
        <v>0</v>
      </c>
      <c r="AR79" s="15"/>
      <c r="AS79" s="14">
        <v>164845</v>
      </c>
      <c r="AT79" s="14"/>
      <c r="AU79" s="31">
        <f t="shared" si="17"/>
        <v>164845</v>
      </c>
      <c r="AV79" s="15"/>
      <c r="AW79" s="15"/>
      <c r="AX79" s="15"/>
      <c r="AY79" s="14">
        <v>80902</v>
      </c>
      <c r="AZ79" s="14"/>
      <c r="BA79" s="14"/>
      <c r="BB79" s="14"/>
      <c r="BC79" s="14"/>
      <c r="BD79" s="15"/>
      <c r="BE79" s="15"/>
      <c r="BF79" s="15"/>
      <c r="BG79" s="15"/>
      <c r="BH79" s="15"/>
      <c r="BI79" s="15"/>
      <c r="BJ79" s="15"/>
      <c r="BK79" s="15"/>
      <c r="BL79" s="15"/>
      <c r="BM79" s="31">
        <f t="shared" si="18"/>
        <v>0</v>
      </c>
      <c r="BN79" s="31"/>
      <c r="BO79" s="31"/>
      <c r="BP79" s="14"/>
      <c r="BQ79" s="14"/>
      <c r="BR79" s="14"/>
      <c r="BS79" s="15"/>
      <c r="BT79" s="15"/>
      <c r="BU79" s="15"/>
      <c r="BV79" s="14">
        <v>1280</v>
      </c>
      <c r="BW79" s="15"/>
      <c r="BX79" s="15"/>
      <c r="BY79" s="15"/>
      <c r="BZ79" s="15"/>
      <c r="CA79" s="15"/>
      <c r="CB79" s="15"/>
      <c r="CC79" s="15"/>
      <c r="CD79" s="16">
        <f t="shared" si="12"/>
        <v>0</v>
      </c>
      <c r="CE79" s="4">
        <f t="shared" si="19"/>
        <v>737430</v>
      </c>
      <c r="CF79" s="4">
        <f t="shared" si="20"/>
        <v>737430</v>
      </c>
    </row>
    <row r="80" spans="1:84" x14ac:dyDescent="0.25">
      <c r="A80" s="61">
        <v>71</v>
      </c>
      <c r="B80" s="12" t="s">
        <v>216</v>
      </c>
      <c r="C80" s="17" t="s">
        <v>217</v>
      </c>
      <c r="D80" s="14"/>
      <c r="E80" s="14">
        <v>20000</v>
      </c>
      <c r="F80" s="14">
        <v>3000</v>
      </c>
      <c r="G80" s="14"/>
      <c r="H80" s="14"/>
      <c r="I80" s="34">
        <f t="shared" si="13"/>
        <v>23000</v>
      </c>
      <c r="J80" s="15"/>
      <c r="K80" s="15">
        <v>565300</v>
      </c>
      <c r="L80" s="15"/>
      <c r="M80" s="59">
        <f t="shared" si="14"/>
        <v>565300</v>
      </c>
      <c r="N80" s="15"/>
      <c r="O80" s="14">
        <v>728900</v>
      </c>
      <c r="P80" s="15"/>
      <c r="Q80" s="15"/>
      <c r="R80" s="15"/>
      <c r="S80" s="15"/>
      <c r="T80" s="15"/>
      <c r="U80" s="31">
        <f t="shared" si="15"/>
        <v>728900</v>
      </c>
      <c r="V80" s="15"/>
      <c r="W80" s="14">
        <v>20000</v>
      </c>
      <c r="X80" s="15"/>
      <c r="Y80" s="15"/>
      <c r="Z80" s="15"/>
      <c r="AA80" s="31">
        <f t="shared" si="16"/>
        <v>20000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31">
        <f t="shared" si="11"/>
        <v>0</v>
      </c>
      <c r="AQ80" s="31">
        <f t="shared" si="11"/>
        <v>0</v>
      </c>
      <c r="AR80" s="15"/>
      <c r="AS80" s="14">
        <v>343100</v>
      </c>
      <c r="AT80" s="14"/>
      <c r="AU80" s="31">
        <f t="shared" si="17"/>
        <v>343100</v>
      </c>
      <c r="AV80" s="15"/>
      <c r="AW80" s="15"/>
      <c r="AX80" s="15"/>
      <c r="AY80" s="14">
        <v>611639</v>
      </c>
      <c r="AZ80" s="14"/>
      <c r="BA80" s="14">
        <v>0</v>
      </c>
      <c r="BB80" s="14"/>
      <c r="BC80" s="14"/>
      <c r="BD80" s="15"/>
      <c r="BE80" s="15"/>
      <c r="BF80" s="15"/>
      <c r="BG80" s="15"/>
      <c r="BH80" s="15"/>
      <c r="BI80" s="15"/>
      <c r="BJ80" s="15"/>
      <c r="BK80" s="15"/>
      <c r="BL80" s="15"/>
      <c r="BM80" s="31">
        <f t="shared" si="18"/>
        <v>0</v>
      </c>
      <c r="BN80" s="31"/>
      <c r="BO80" s="31"/>
      <c r="BP80" s="14"/>
      <c r="BQ80" s="14"/>
      <c r="BR80" s="14"/>
      <c r="BS80" s="15"/>
      <c r="BT80" s="15"/>
      <c r="BU80" s="15"/>
      <c r="BV80" s="14"/>
      <c r="BW80" s="15"/>
      <c r="BX80" s="15"/>
      <c r="BY80" s="15"/>
      <c r="BZ80" s="15"/>
      <c r="CA80" s="15"/>
      <c r="CB80" s="15"/>
      <c r="CC80" s="15"/>
      <c r="CD80" s="16">
        <f t="shared" si="12"/>
        <v>0</v>
      </c>
      <c r="CE80" s="4">
        <f t="shared" si="19"/>
        <v>2291939</v>
      </c>
      <c r="CF80" s="4">
        <f t="shared" si="20"/>
        <v>2291939</v>
      </c>
    </row>
    <row r="81" spans="1:86" s="24" customFormat="1" x14ac:dyDescent="0.25">
      <c r="A81" s="68">
        <v>72</v>
      </c>
      <c r="B81" s="12" t="s">
        <v>218</v>
      </c>
      <c r="C81" s="17" t="s">
        <v>219</v>
      </c>
      <c r="D81" s="14"/>
      <c r="E81" s="14">
        <v>70000</v>
      </c>
      <c r="F81" s="14">
        <v>100</v>
      </c>
      <c r="G81" s="14">
        <v>100</v>
      </c>
      <c r="H81" s="14">
        <v>100</v>
      </c>
      <c r="I81" s="34">
        <f t="shared" si="13"/>
        <v>70300</v>
      </c>
      <c r="J81" s="15"/>
      <c r="K81" s="15">
        <v>220000</v>
      </c>
      <c r="L81" s="15">
        <v>100</v>
      </c>
      <c r="M81" s="59">
        <f t="shared" si="14"/>
        <v>220100</v>
      </c>
      <c r="N81" s="15"/>
      <c r="O81" s="14">
        <v>240000</v>
      </c>
      <c r="P81" s="15">
        <v>100</v>
      </c>
      <c r="Q81" s="15">
        <v>500</v>
      </c>
      <c r="R81" s="15">
        <v>100</v>
      </c>
      <c r="S81" s="15">
        <v>0</v>
      </c>
      <c r="T81" s="15">
        <v>100</v>
      </c>
      <c r="U81" s="31">
        <f t="shared" si="15"/>
        <v>240800</v>
      </c>
      <c r="V81" s="15"/>
      <c r="W81" s="14">
        <v>75000</v>
      </c>
      <c r="X81" s="15"/>
      <c r="Y81" s="15"/>
      <c r="Z81" s="15"/>
      <c r="AA81" s="31">
        <f t="shared" si="16"/>
        <v>75000</v>
      </c>
      <c r="AB81" s="15"/>
      <c r="AC81" s="15"/>
      <c r="AD81" s="15"/>
      <c r="AE81" s="15"/>
      <c r="AF81" s="15"/>
      <c r="AG81" s="15"/>
      <c r="AH81" s="15"/>
      <c r="AI81" s="15">
        <v>2000</v>
      </c>
      <c r="AJ81" s="15"/>
      <c r="AK81" s="15">
        <v>0</v>
      </c>
      <c r="AL81" s="15"/>
      <c r="AM81" s="15"/>
      <c r="AN81" s="15"/>
      <c r="AO81" s="15"/>
      <c r="AP81" s="31">
        <f t="shared" si="11"/>
        <v>0</v>
      </c>
      <c r="AQ81" s="31">
        <f t="shared" si="11"/>
        <v>0</v>
      </c>
      <c r="AR81" s="15"/>
      <c r="AS81" s="14">
        <v>250000</v>
      </c>
      <c r="AT81" s="14">
        <v>100</v>
      </c>
      <c r="AU81" s="31">
        <f t="shared" si="17"/>
        <v>250100</v>
      </c>
      <c r="AV81" s="15"/>
      <c r="AW81" s="15"/>
      <c r="AX81" s="15"/>
      <c r="AY81" s="14">
        <v>185000</v>
      </c>
      <c r="AZ81" s="14"/>
      <c r="BA81" s="14">
        <v>200</v>
      </c>
      <c r="BB81" s="14"/>
      <c r="BC81" s="14"/>
      <c r="BD81" s="15"/>
      <c r="BE81" s="15"/>
      <c r="BF81" s="15"/>
      <c r="BG81" s="15"/>
      <c r="BH81" s="15"/>
      <c r="BI81" s="15"/>
      <c r="BJ81" s="15"/>
      <c r="BK81" s="15"/>
      <c r="BL81" s="15"/>
      <c r="BM81" s="31">
        <f t="shared" si="18"/>
        <v>0</v>
      </c>
      <c r="BN81" s="31"/>
      <c r="BO81" s="31"/>
      <c r="BP81" s="14"/>
      <c r="BQ81" s="14"/>
      <c r="BR81" s="14"/>
      <c r="BS81" s="15"/>
      <c r="BT81" s="15"/>
      <c r="BU81" s="15"/>
      <c r="BV81" s="14"/>
      <c r="BW81" s="15"/>
      <c r="BX81" s="15"/>
      <c r="BY81" s="15"/>
      <c r="BZ81" s="15"/>
      <c r="CA81" s="15"/>
      <c r="CB81" s="15"/>
      <c r="CC81" s="15"/>
      <c r="CD81" s="16">
        <f t="shared" si="12"/>
        <v>0</v>
      </c>
      <c r="CE81" s="4">
        <f t="shared" si="19"/>
        <v>1043500</v>
      </c>
      <c r="CF81" s="4">
        <f t="shared" si="20"/>
        <v>1043500</v>
      </c>
    </row>
    <row r="82" spans="1:86" s="24" customFormat="1" x14ac:dyDescent="0.25">
      <c r="A82" s="68">
        <v>73</v>
      </c>
      <c r="B82" s="12" t="s">
        <v>232</v>
      </c>
      <c r="C82" s="17" t="s">
        <v>231</v>
      </c>
      <c r="D82" s="14"/>
      <c r="E82" s="14"/>
      <c r="F82" s="14"/>
      <c r="G82" s="14"/>
      <c r="H82" s="14"/>
      <c r="I82" s="34">
        <f t="shared" si="13"/>
        <v>0</v>
      </c>
      <c r="J82" s="15"/>
      <c r="K82" s="15">
        <v>10100</v>
      </c>
      <c r="L82" s="15"/>
      <c r="M82" s="59">
        <f t="shared" si="14"/>
        <v>10100</v>
      </c>
      <c r="N82" s="15"/>
      <c r="O82" s="14">
        <v>12200</v>
      </c>
      <c r="P82" s="15"/>
      <c r="Q82" s="15"/>
      <c r="R82" s="15"/>
      <c r="S82" s="15"/>
      <c r="T82" s="15"/>
      <c r="U82" s="31">
        <f t="shared" si="15"/>
        <v>12200</v>
      </c>
      <c r="V82" s="15"/>
      <c r="W82" s="14">
        <v>2500</v>
      </c>
      <c r="X82" s="15"/>
      <c r="Y82" s="15"/>
      <c r="Z82" s="15"/>
      <c r="AA82" s="31">
        <f t="shared" si="16"/>
        <v>2500</v>
      </c>
      <c r="AB82" s="15"/>
      <c r="AC82" s="15"/>
      <c r="AD82" s="15"/>
      <c r="AE82" s="15"/>
      <c r="AF82" s="15"/>
      <c r="AG82" s="15">
        <v>150</v>
      </c>
      <c r="AH82" s="15"/>
      <c r="AI82" s="15"/>
      <c r="AJ82" s="15"/>
      <c r="AK82" s="15"/>
      <c r="AL82" s="15"/>
      <c r="AM82" s="15"/>
      <c r="AN82" s="15"/>
      <c r="AO82" s="15"/>
      <c r="AP82" s="31">
        <f t="shared" si="11"/>
        <v>0</v>
      </c>
      <c r="AQ82" s="31">
        <f t="shared" si="11"/>
        <v>0</v>
      </c>
      <c r="AR82" s="15"/>
      <c r="AS82" s="14">
        <v>7600</v>
      </c>
      <c r="AT82" s="14"/>
      <c r="AU82" s="31">
        <f t="shared" si="17"/>
        <v>7600</v>
      </c>
      <c r="AV82" s="15"/>
      <c r="AW82" s="15"/>
      <c r="AX82" s="15"/>
      <c r="AY82" s="14">
        <v>6200</v>
      </c>
      <c r="AZ82" s="14"/>
      <c r="BA82" s="14"/>
      <c r="BB82" s="14"/>
      <c r="BC82" s="14"/>
      <c r="BD82" s="15"/>
      <c r="BE82" s="15"/>
      <c r="BF82" s="15"/>
      <c r="BG82" s="15"/>
      <c r="BH82" s="15"/>
      <c r="BI82" s="15"/>
      <c r="BJ82" s="15"/>
      <c r="BK82" s="15"/>
      <c r="BL82" s="15"/>
      <c r="BM82" s="31">
        <f t="shared" si="18"/>
        <v>0</v>
      </c>
      <c r="BN82" s="31"/>
      <c r="BO82" s="31"/>
      <c r="BP82" s="14"/>
      <c r="BQ82" s="14"/>
      <c r="BR82" s="14"/>
      <c r="BS82" s="15"/>
      <c r="BT82" s="15"/>
      <c r="BU82" s="15"/>
      <c r="BV82" s="14">
        <v>60</v>
      </c>
      <c r="BW82" s="15"/>
      <c r="BX82" s="15"/>
      <c r="BY82" s="15"/>
      <c r="BZ82" s="15"/>
      <c r="CA82" s="15"/>
      <c r="CB82" s="15"/>
      <c r="CC82" s="15"/>
      <c r="CD82" s="16">
        <f t="shared" si="12"/>
        <v>0</v>
      </c>
      <c r="CE82" s="4">
        <f t="shared" si="19"/>
        <v>38810</v>
      </c>
      <c r="CF82" s="4">
        <f t="shared" si="20"/>
        <v>38810</v>
      </c>
    </row>
    <row r="83" spans="1:86" s="24" customFormat="1" x14ac:dyDescent="0.25">
      <c r="A83" s="68">
        <v>74</v>
      </c>
      <c r="B83" s="38" t="s">
        <v>229</v>
      </c>
      <c r="C83" s="17" t="s">
        <v>230</v>
      </c>
      <c r="D83" s="14"/>
      <c r="E83" s="14">
        <v>500</v>
      </c>
      <c r="F83" s="14"/>
      <c r="G83" s="14"/>
      <c r="H83" s="14"/>
      <c r="I83" s="34">
        <f t="shared" si="13"/>
        <v>500</v>
      </c>
      <c r="J83" s="15"/>
      <c r="K83" s="15">
        <v>8200</v>
      </c>
      <c r="L83" s="15"/>
      <c r="M83" s="59">
        <f t="shared" si="14"/>
        <v>8200</v>
      </c>
      <c r="N83" s="15"/>
      <c r="O83" s="14">
        <v>7500</v>
      </c>
      <c r="P83" s="15"/>
      <c r="Q83" s="15"/>
      <c r="R83" s="15"/>
      <c r="S83" s="15"/>
      <c r="T83" s="15"/>
      <c r="U83" s="31">
        <f t="shared" si="15"/>
        <v>7500</v>
      </c>
      <c r="V83" s="15"/>
      <c r="W83" s="14"/>
      <c r="X83" s="15"/>
      <c r="Y83" s="15"/>
      <c r="Z83" s="15"/>
      <c r="AA83" s="31">
        <f t="shared" si="16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31">
        <f t="shared" si="11"/>
        <v>0</v>
      </c>
      <c r="AQ83" s="31">
        <f t="shared" si="11"/>
        <v>0</v>
      </c>
      <c r="AR83" s="15"/>
      <c r="AS83" s="14">
        <v>6600</v>
      </c>
      <c r="AT83" s="14"/>
      <c r="AU83" s="31">
        <f t="shared" si="17"/>
        <v>6600</v>
      </c>
      <c r="AV83" s="15"/>
      <c r="AW83" s="15"/>
      <c r="AX83" s="15"/>
      <c r="AY83" s="14">
        <v>15000</v>
      </c>
      <c r="AZ83" s="14"/>
      <c r="BA83" s="14"/>
      <c r="BB83" s="14"/>
      <c r="BC83" s="14"/>
      <c r="BD83" s="15"/>
      <c r="BE83" s="15"/>
      <c r="BF83" s="15"/>
      <c r="BG83" s="15"/>
      <c r="BH83" s="15"/>
      <c r="BI83" s="15"/>
      <c r="BJ83" s="15"/>
      <c r="BK83" s="15"/>
      <c r="BL83" s="15"/>
      <c r="BM83" s="31">
        <f t="shared" si="18"/>
        <v>0</v>
      </c>
      <c r="BN83" s="31"/>
      <c r="BO83" s="31"/>
      <c r="BP83" s="14"/>
      <c r="BQ83" s="14"/>
      <c r="BR83" s="14"/>
      <c r="BS83" s="15"/>
      <c r="BT83" s="15"/>
      <c r="BU83" s="15"/>
      <c r="BV83" s="14"/>
      <c r="BW83" s="15"/>
      <c r="BX83" s="15"/>
      <c r="BY83" s="15"/>
      <c r="BZ83" s="15"/>
      <c r="CA83" s="15"/>
      <c r="CB83" s="15"/>
      <c r="CC83" s="15"/>
      <c r="CD83" s="16">
        <f t="shared" si="12"/>
        <v>0</v>
      </c>
      <c r="CE83" s="4">
        <f t="shared" si="19"/>
        <v>37800</v>
      </c>
      <c r="CF83" s="4">
        <f t="shared" si="20"/>
        <v>37800</v>
      </c>
    </row>
    <row r="84" spans="1:86" s="24" customFormat="1" x14ac:dyDescent="0.25">
      <c r="A84" s="68">
        <v>75</v>
      </c>
      <c r="B84" s="12" t="s">
        <v>227</v>
      </c>
      <c r="C84" s="17" t="s">
        <v>228</v>
      </c>
      <c r="D84" s="14"/>
      <c r="E84" s="14">
        <v>14388</v>
      </c>
      <c r="F84" s="14"/>
      <c r="G84" s="14"/>
      <c r="H84" s="14"/>
      <c r="I84" s="34">
        <f t="shared" si="13"/>
        <v>14388</v>
      </c>
      <c r="J84" s="15"/>
      <c r="K84" s="15">
        <v>152000</v>
      </c>
      <c r="L84" s="15"/>
      <c r="M84" s="59">
        <f t="shared" si="14"/>
        <v>152000</v>
      </c>
      <c r="N84" s="15"/>
      <c r="O84" s="14">
        <v>192000</v>
      </c>
      <c r="P84" s="15"/>
      <c r="Q84" s="15"/>
      <c r="R84" s="15"/>
      <c r="S84" s="15"/>
      <c r="T84" s="15"/>
      <c r="U84" s="31">
        <f t="shared" si="15"/>
        <v>192000</v>
      </c>
      <c r="V84" s="15"/>
      <c r="W84" s="14">
        <v>6300</v>
      </c>
      <c r="X84" s="15"/>
      <c r="Y84" s="15"/>
      <c r="Z84" s="15"/>
      <c r="AA84" s="31">
        <f t="shared" si="16"/>
        <v>6300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31">
        <f t="shared" ref="AP84:AQ85" si="21">AL84+AN84</f>
        <v>0</v>
      </c>
      <c r="AQ84" s="31">
        <f t="shared" si="21"/>
        <v>0</v>
      </c>
      <c r="AR84" s="15"/>
      <c r="AS84" s="14">
        <v>127000</v>
      </c>
      <c r="AT84" s="14"/>
      <c r="AU84" s="31">
        <f t="shared" si="17"/>
        <v>127000</v>
      </c>
      <c r="AV84" s="15"/>
      <c r="AW84" s="15"/>
      <c r="AX84" s="15"/>
      <c r="AY84" s="14">
        <v>121620</v>
      </c>
      <c r="AZ84" s="14"/>
      <c r="BA84" s="14"/>
      <c r="BB84" s="14"/>
      <c r="BC84" s="14"/>
      <c r="BD84" s="15"/>
      <c r="BE84" s="15"/>
      <c r="BF84" s="15"/>
      <c r="BG84" s="15"/>
      <c r="BH84" s="15"/>
      <c r="BI84" s="15"/>
      <c r="BJ84" s="15"/>
      <c r="BK84" s="15"/>
      <c r="BL84" s="15"/>
      <c r="BM84" s="31">
        <f t="shared" si="18"/>
        <v>0</v>
      </c>
      <c r="BN84" s="31"/>
      <c r="BO84" s="31"/>
      <c r="BP84" s="14"/>
      <c r="BQ84" s="14"/>
      <c r="BR84" s="14"/>
      <c r="BS84" s="15"/>
      <c r="BT84" s="15"/>
      <c r="BU84" s="15"/>
      <c r="BV84" s="14">
        <v>486</v>
      </c>
      <c r="BW84" s="15"/>
      <c r="BX84" s="15"/>
      <c r="BY84" s="15"/>
      <c r="BZ84" s="15"/>
      <c r="CA84" s="15"/>
      <c r="CB84" s="15"/>
      <c r="CC84" s="15"/>
      <c r="CD84" s="16">
        <f t="shared" si="12"/>
        <v>0</v>
      </c>
      <c r="CE84" s="4">
        <f t="shared" si="19"/>
        <v>613794</v>
      </c>
      <c r="CF84" s="4">
        <f t="shared" si="20"/>
        <v>613794</v>
      </c>
    </row>
    <row r="85" spans="1:86" x14ac:dyDescent="0.25">
      <c r="A85" s="15"/>
      <c r="B85" s="25"/>
      <c r="C85" s="26" t="s">
        <v>220</v>
      </c>
      <c r="D85" s="27">
        <f>SUM(D10:D84)</f>
        <v>527000</v>
      </c>
      <c r="E85" s="27">
        <f t="shared" ref="E85:BP85" si="22">SUM(E10:E84)</f>
        <v>392725907</v>
      </c>
      <c r="F85" s="27">
        <f t="shared" si="22"/>
        <v>14029900</v>
      </c>
      <c r="G85" s="27">
        <f t="shared" si="22"/>
        <v>201500</v>
      </c>
      <c r="H85" s="27">
        <f t="shared" si="22"/>
        <v>95300</v>
      </c>
      <c r="I85" s="46">
        <f t="shared" si="13"/>
        <v>407052607</v>
      </c>
      <c r="J85" s="27">
        <f t="shared" si="22"/>
        <v>293279</v>
      </c>
      <c r="K85" s="27">
        <f t="shared" si="22"/>
        <v>50223244</v>
      </c>
      <c r="L85" s="27">
        <f t="shared" si="22"/>
        <v>1835775</v>
      </c>
      <c r="M85" s="60">
        <f t="shared" si="14"/>
        <v>52059019</v>
      </c>
      <c r="N85" s="27">
        <f t="shared" si="22"/>
        <v>296757</v>
      </c>
      <c r="O85" s="27">
        <f t="shared" si="22"/>
        <v>71829218</v>
      </c>
      <c r="P85" s="27">
        <f t="shared" si="22"/>
        <v>1051843</v>
      </c>
      <c r="Q85" s="27">
        <f t="shared" si="22"/>
        <v>17291</v>
      </c>
      <c r="R85" s="27">
        <f t="shared" si="22"/>
        <v>100</v>
      </c>
      <c r="S85" s="27">
        <f t="shared" si="22"/>
        <v>0</v>
      </c>
      <c r="T85" s="27">
        <f t="shared" si="22"/>
        <v>2472</v>
      </c>
      <c r="U85" s="47">
        <f t="shared" si="15"/>
        <v>72900924</v>
      </c>
      <c r="V85" s="27">
        <f t="shared" si="22"/>
        <v>60100</v>
      </c>
      <c r="W85" s="27">
        <f t="shared" si="22"/>
        <v>128831449</v>
      </c>
      <c r="X85" s="27">
        <f t="shared" si="22"/>
        <v>1300000</v>
      </c>
      <c r="Y85" s="27">
        <f t="shared" si="22"/>
        <v>2400000</v>
      </c>
      <c r="Z85" s="27">
        <f t="shared" si="22"/>
        <v>430000</v>
      </c>
      <c r="AA85" s="47">
        <f t="shared" si="16"/>
        <v>132961449</v>
      </c>
      <c r="AB85" s="27">
        <f t="shared" si="22"/>
        <v>2860000</v>
      </c>
      <c r="AC85" s="27">
        <f t="shared" si="22"/>
        <v>88000</v>
      </c>
      <c r="AD85" s="27">
        <f t="shared" si="22"/>
        <v>0</v>
      </c>
      <c r="AE85" s="27">
        <f t="shared" si="22"/>
        <v>12688</v>
      </c>
      <c r="AF85" s="27">
        <f t="shared" si="22"/>
        <v>300</v>
      </c>
      <c r="AG85" s="27">
        <f t="shared" si="22"/>
        <v>53656</v>
      </c>
      <c r="AH85" s="27">
        <f t="shared" si="22"/>
        <v>0</v>
      </c>
      <c r="AI85" s="27">
        <f t="shared" si="22"/>
        <v>2000</v>
      </c>
      <c r="AJ85" s="27">
        <f t="shared" si="22"/>
        <v>0</v>
      </c>
      <c r="AK85" s="27">
        <f t="shared" si="22"/>
        <v>760000</v>
      </c>
      <c r="AL85" s="27">
        <f t="shared" si="22"/>
        <v>24800</v>
      </c>
      <c r="AM85" s="27">
        <f t="shared" si="22"/>
        <v>0</v>
      </c>
      <c r="AN85" s="27">
        <f t="shared" si="22"/>
        <v>19800</v>
      </c>
      <c r="AO85" s="27">
        <f t="shared" si="22"/>
        <v>0</v>
      </c>
      <c r="AP85" s="47">
        <f t="shared" si="21"/>
        <v>44600</v>
      </c>
      <c r="AQ85" s="47">
        <f t="shared" si="21"/>
        <v>0</v>
      </c>
      <c r="AR85" s="27">
        <f t="shared" si="22"/>
        <v>320137</v>
      </c>
      <c r="AS85" s="27">
        <f t="shared" si="22"/>
        <v>46465236</v>
      </c>
      <c r="AT85" s="27">
        <f t="shared" si="22"/>
        <v>1265675</v>
      </c>
      <c r="AU85" s="47">
        <f t="shared" si="17"/>
        <v>47730911</v>
      </c>
      <c r="AV85" s="27">
        <f t="shared" si="22"/>
        <v>0</v>
      </c>
      <c r="AW85" s="27">
        <f t="shared" si="22"/>
        <v>42150</v>
      </c>
      <c r="AX85" s="27">
        <f t="shared" si="22"/>
        <v>411407</v>
      </c>
      <c r="AY85" s="27">
        <f t="shared" si="22"/>
        <v>101857670.59</v>
      </c>
      <c r="AZ85" s="27">
        <f t="shared" si="22"/>
        <v>0</v>
      </c>
      <c r="BA85" s="27">
        <f t="shared" si="22"/>
        <v>300</v>
      </c>
      <c r="BB85" s="27">
        <f t="shared" si="22"/>
        <v>0</v>
      </c>
      <c r="BC85" s="27">
        <f t="shared" si="22"/>
        <v>340000</v>
      </c>
      <c r="BD85" s="27">
        <f t="shared" si="22"/>
        <v>14750</v>
      </c>
      <c r="BE85" s="27">
        <f t="shared" si="22"/>
        <v>57308393</v>
      </c>
      <c r="BF85" s="27">
        <f t="shared" si="22"/>
        <v>0</v>
      </c>
      <c r="BG85" s="27">
        <f t="shared" si="22"/>
        <v>70000000</v>
      </c>
      <c r="BH85" s="27">
        <f t="shared" si="22"/>
        <v>0</v>
      </c>
      <c r="BI85" s="27">
        <f t="shared" si="22"/>
        <v>3</v>
      </c>
      <c r="BJ85" s="27">
        <f t="shared" si="22"/>
        <v>0</v>
      </c>
      <c r="BK85" s="27">
        <f t="shared" si="22"/>
        <v>0</v>
      </c>
      <c r="BL85" s="27">
        <f t="shared" si="22"/>
        <v>4000</v>
      </c>
      <c r="BM85" s="47">
        <f t="shared" si="18"/>
        <v>4003</v>
      </c>
      <c r="BN85" s="27">
        <f t="shared" si="22"/>
        <v>0</v>
      </c>
      <c r="BO85" s="27">
        <f t="shared" si="22"/>
        <v>0</v>
      </c>
      <c r="BP85" s="27">
        <f t="shared" si="22"/>
        <v>0</v>
      </c>
      <c r="BQ85" s="27">
        <f>SUM(BQ10:BQ84)</f>
        <v>0</v>
      </c>
      <c r="BR85" s="27">
        <f>SUM(BR10:BR84)</f>
        <v>-70000000</v>
      </c>
      <c r="BS85" s="27">
        <f t="shared" ref="BS85:CC85" si="23">SUM(BS10:BS84)</f>
        <v>0</v>
      </c>
      <c r="BT85" s="27">
        <f t="shared" si="23"/>
        <v>0</v>
      </c>
      <c r="BU85" s="27">
        <f t="shared" si="23"/>
        <v>930</v>
      </c>
      <c r="BV85" s="27">
        <f t="shared" si="23"/>
        <v>245154</v>
      </c>
      <c r="BW85" s="27">
        <f t="shared" si="23"/>
        <v>0</v>
      </c>
      <c r="BX85" s="27">
        <f t="shared" si="23"/>
        <v>9622</v>
      </c>
      <c r="BY85" s="27">
        <f t="shared" si="23"/>
        <v>0</v>
      </c>
      <c r="BZ85" s="27">
        <f t="shared" si="23"/>
        <v>12000</v>
      </c>
      <c r="CA85" s="27">
        <f t="shared" si="23"/>
        <v>0</v>
      </c>
      <c r="CB85" s="27">
        <f t="shared" si="23"/>
        <v>12210</v>
      </c>
      <c r="CC85" s="27">
        <f t="shared" si="23"/>
        <v>0</v>
      </c>
      <c r="CD85" s="48">
        <f t="shared" si="12"/>
        <v>4917260</v>
      </c>
      <c r="CE85" s="4">
        <f t="shared" si="19"/>
        <v>873364756.59000003</v>
      </c>
      <c r="CF85" s="49">
        <f t="shared" si="20"/>
        <v>878282016.59000003</v>
      </c>
      <c r="CH85" s="1" t="s">
        <v>226</v>
      </c>
    </row>
    <row r="86" spans="1:86" ht="40.5" hidden="1" customHeight="1" x14ac:dyDescent="0.25">
      <c r="A86" s="15"/>
      <c r="B86" s="3"/>
      <c r="C86" s="15"/>
      <c r="D86" s="15">
        <v>550000</v>
      </c>
      <c r="E86" s="15">
        <v>399690000</v>
      </c>
      <c r="F86" s="15">
        <v>15000000</v>
      </c>
      <c r="G86" s="15">
        <v>210000</v>
      </c>
      <c r="H86" s="15">
        <v>100000</v>
      </c>
      <c r="I86" s="34">
        <f t="shared" si="13"/>
        <v>415000000</v>
      </c>
      <c r="J86" s="15">
        <v>300000</v>
      </c>
      <c r="K86" s="15">
        <v>51000000</v>
      </c>
      <c r="L86" s="15">
        <v>2000000</v>
      </c>
      <c r="M86" s="59">
        <f>K86+L86</f>
        <v>53000000</v>
      </c>
      <c r="N86" s="15">
        <v>300000</v>
      </c>
      <c r="O86" s="15">
        <v>80820000</v>
      </c>
      <c r="P86" s="15">
        <v>1150000</v>
      </c>
      <c r="Q86" s="15">
        <v>23500</v>
      </c>
      <c r="R86" s="15">
        <v>2500</v>
      </c>
      <c r="S86" s="15">
        <v>0</v>
      </c>
      <c r="T86" s="15">
        <v>4000</v>
      </c>
      <c r="U86" s="31">
        <f t="shared" si="15"/>
        <v>82000000</v>
      </c>
      <c r="V86" s="15">
        <v>73500</v>
      </c>
      <c r="W86" s="15">
        <v>141100000</v>
      </c>
      <c r="X86" s="15">
        <v>1300000</v>
      </c>
      <c r="Y86" s="15">
        <v>2400000</v>
      </c>
      <c r="Z86" s="15">
        <v>430000</v>
      </c>
      <c r="AA86" s="31">
        <f>W86+X86+Y86+Z86</f>
        <v>145230000</v>
      </c>
      <c r="AB86" s="15">
        <v>2869800</v>
      </c>
      <c r="AC86" s="15">
        <v>90000</v>
      </c>
      <c r="AD86" s="15">
        <v>200</v>
      </c>
      <c r="AE86" s="15">
        <v>20000</v>
      </c>
      <c r="AF86" s="15">
        <v>500</v>
      </c>
      <c r="AG86" s="15">
        <v>55000</v>
      </c>
      <c r="AH86" s="15">
        <v>0</v>
      </c>
      <c r="AI86" s="15">
        <v>2000</v>
      </c>
      <c r="AJ86" s="15">
        <v>0</v>
      </c>
      <c r="AK86" s="15">
        <v>778000</v>
      </c>
      <c r="AL86" s="15">
        <v>25000</v>
      </c>
      <c r="AM86" s="15">
        <v>0</v>
      </c>
      <c r="AN86" s="15">
        <v>25000</v>
      </c>
      <c r="AO86" s="15">
        <v>0</v>
      </c>
      <c r="AP86" s="31">
        <f>AL86+AN86</f>
        <v>50000</v>
      </c>
      <c r="AQ86" s="31">
        <f>AM86+AO86</f>
        <v>0</v>
      </c>
      <c r="AR86" s="15">
        <v>330000</v>
      </c>
      <c r="AS86" s="15">
        <v>48700000</v>
      </c>
      <c r="AT86" s="15">
        <v>1300000</v>
      </c>
      <c r="AU86" s="31">
        <f>AS86+AT86</f>
        <v>50000000</v>
      </c>
      <c r="AV86" s="15">
        <v>0</v>
      </c>
      <c r="AW86" s="15">
        <v>50000</v>
      </c>
      <c r="AX86" s="15">
        <v>419900</v>
      </c>
      <c r="AY86" s="15">
        <v>102019000</v>
      </c>
      <c r="AZ86" s="15">
        <v>100</v>
      </c>
      <c r="BA86" s="15">
        <v>1000</v>
      </c>
      <c r="BB86" s="15">
        <v>0</v>
      </c>
      <c r="BC86" s="15">
        <v>340000</v>
      </c>
      <c r="BD86" s="15">
        <v>15000</v>
      </c>
      <c r="BE86" s="15">
        <v>58000000</v>
      </c>
      <c r="BF86" s="15">
        <v>0</v>
      </c>
      <c r="BG86" s="15">
        <v>70000000</v>
      </c>
      <c r="BH86" s="15">
        <v>0</v>
      </c>
      <c r="BI86" s="15">
        <v>500</v>
      </c>
      <c r="BJ86" s="15">
        <v>0</v>
      </c>
      <c r="BK86" s="15">
        <v>0</v>
      </c>
      <c r="BL86" s="15">
        <v>4500</v>
      </c>
      <c r="BM86" s="31">
        <f t="shared" si="18"/>
        <v>5000</v>
      </c>
      <c r="BN86" s="31">
        <v>0</v>
      </c>
      <c r="BO86" s="31">
        <v>0</v>
      </c>
      <c r="BP86" s="15"/>
      <c r="BQ86" s="15"/>
      <c r="BR86" s="15">
        <v>-70000000</v>
      </c>
      <c r="BS86" s="15">
        <v>0</v>
      </c>
      <c r="BT86" s="15">
        <v>0</v>
      </c>
      <c r="BU86" s="15">
        <v>1000</v>
      </c>
      <c r="BV86" s="15">
        <v>320000</v>
      </c>
      <c r="BW86" s="15">
        <v>0</v>
      </c>
      <c r="BX86" s="15">
        <v>10000</v>
      </c>
      <c r="BY86" s="15">
        <v>0</v>
      </c>
      <c r="BZ86" s="15">
        <v>13000</v>
      </c>
      <c r="CA86" s="15">
        <v>0</v>
      </c>
      <c r="CB86" s="15">
        <v>17000</v>
      </c>
      <c r="CC86" s="15">
        <v>0</v>
      </c>
      <c r="CD86" s="16">
        <f t="shared" si="12"/>
        <v>5000000</v>
      </c>
      <c r="CE86" s="4">
        <f t="shared" si="19"/>
        <v>906860000</v>
      </c>
      <c r="CF86" s="4">
        <f>CD86+CE86</f>
        <v>911860000</v>
      </c>
      <c r="CG86" s="1">
        <v>976860000</v>
      </c>
      <c r="CH86" s="1">
        <v>70000000</v>
      </c>
    </row>
    <row r="87" spans="1:86" ht="21.75" hidden="1" customHeight="1" x14ac:dyDescent="0.25">
      <c r="A87" s="15"/>
      <c r="B87" s="3"/>
      <c r="C87" s="15"/>
      <c r="D87" s="15">
        <f>D86-D85</f>
        <v>23000</v>
      </c>
      <c r="E87" s="15">
        <f t="shared" ref="E87:BP87" si="24">E86-E85</f>
        <v>6964093</v>
      </c>
      <c r="F87" s="15">
        <f t="shared" si="24"/>
        <v>970100</v>
      </c>
      <c r="G87" s="15">
        <f t="shared" si="24"/>
        <v>8500</v>
      </c>
      <c r="H87" s="15">
        <f t="shared" si="24"/>
        <v>4700</v>
      </c>
      <c r="I87" s="15">
        <f t="shared" si="24"/>
        <v>7947393</v>
      </c>
      <c r="J87" s="15">
        <f t="shared" si="24"/>
        <v>6721</v>
      </c>
      <c r="K87" s="15">
        <f t="shared" si="24"/>
        <v>776756</v>
      </c>
      <c r="L87" s="15">
        <f t="shared" si="24"/>
        <v>164225</v>
      </c>
      <c r="M87" s="50">
        <f t="shared" si="24"/>
        <v>940981</v>
      </c>
      <c r="N87" s="15">
        <f t="shared" si="24"/>
        <v>3243</v>
      </c>
      <c r="O87" s="15">
        <f t="shared" si="24"/>
        <v>8990782</v>
      </c>
      <c r="P87" s="15">
        <f t="shared" si="24"/>
        <v>98157</v>
      </c>
      <c r="Q87" s="15">
        <f t="shared" si="24"/>
        <v>6209</v>
      </c>
      <c r="R87" s="15">
        <f t="shared" si="24"/>
        <v>2400</v>
      </c>
      <c r="S87" s="15">
        <f t="shared" si="24"/>
        <v>0</v>
      </c>
      <c r="T87" s="15">
        <f t="shared" si="24"/>
        <v>1528</v>
      </c>
      <c r="U87" s="15">
        <f t="shared" si="24"/>
        <v>9099076</v>
      </c>
      <c r="V87" s="15">
        <f t="shared" si="24"/>
        <v>13400</v>
      </c>
      <c r="W87" s="15">
        <f t="shared" si="24"/>
        <v>12268551</v>
      </c>
      <c r="X87" s="15">
        <f t="shared" si="24"/>
        <v>0</v>
      </c>
      <c r="Y87" s="15">
        <f t="shared" si="24"/>
        <v>0</v>
      </c>
      <c r="Z87" s="15">
        <f t="shared" si="24"/>
        <v>0</v>
      </c>
      <c r="AA87" s="15">
        <f t="shared" si="24"/>
        <v>12268551</v>
      </c>
      <c r="AB87" s="15">
        <f t="shared" si="24"/>
        <v>9800</v>
      </c>
      <c r="AC87" s="15">
        <f t="shared" si="24"/>
        <v>2000</v>
      </c>
      <c r="AD87" s="15">
        <f t="shared" si="24"/>
        <v>200</v>
      </c>
      <c r="AE87" s="15">
        <f t="shared" si="24"/>
        <v>7312</v>
      </c>
      <c r="AF87" s="15">
        <f t="shared" si="24"/>
        <v>200</v>
      </c>
      <c r="AG87" s="15">
        <f t="shared" si="24"/>
        <v>1344</v>
      </c>
      <c r="AH87" s="15">
        <f t="shared" si="24"/>
        <v>0</v>
      </c>
      <c r="AI87" s="15">
        <f t="shared" si="24"/>
        <v>0</v>
      </c>
      <c r="AJ87" s="15">
        <f t="shared" si="24"/>
        <v>0</v>
      </c>
      <c r="AK87" s="15">
        <f t="shared" si="24"/>
        <v>18000</v>
      </c>
      <c r="AL87" s="15">
        <f t="shared" si="24"/>
        <v>200</v>
      </c>
      <c r="AM87" s="15">
        <f t="shared" si="24"/>
        <v>0</v>
      </c>
      <c r="AN87" s="15">
        <f t="shared" si="24"/>
        <v>5200</v>
      </c>
      <c r="AO87" s="15">
        <f t="shared" si="24"/>
        <v>0</v>
      </c>
      <c r="AP87" s="15">
        <f t="shared" si="24"/>
        <v>5400</v>
      </c>
      <c r="AQ87" s="15">
        <f t="shared" si="24"/>
        <v>0</v>
      </c>
      <c r="AR87" s="15">
        <f t="shared" si="24"/>
        <v>9863</v>
      </c>
      <c r="AS87" s="15">
        <f t="shared" si="24"/>
        <v>2234764</v>
      </c>
      <c r="AT87" s="15">
        <f t="shared" si="24"/>
        <v>34325</v>
      </c>
      <c r="AU87" s="15">
        <f t="shared" si="24"/>
        <v>2269089</v>
      </c>
      <c r="AV87" s="15">
        <f t="shared" si="24"/>
        <v>0</v>
      </c>
      <c r="AW87" s="15">
        <f t="shared" si="24"/>
        <v>7850</v>
      </c>
      <c r="AX87" s="15">
        <f t="shared" si="24"/>
        <v>8493</v>
      </c>
      <c r="AY87" s="15">
        <f t="shared" si="24"/>
        <v>161329.40999999642</v>
      </c>
      <c r="AZ87" s="15">
        <f t="shared" si="24"/>
        <v>100</v>
      </c>
      <c r="BA87" s="15">
        <f t="shared" si="24"/>
        <v>700</v>
      </c>
      <c r="BB87" s="15">
        <f t="shared" si="24"/>
        <v>0</v>
      </c>
      <c r="BC87" s="15">
        <f t="shared" si="24"/>
        <v>0</v>
      </c>
      <c r="BD87" s="15">
        <f t="shared" si="24"/>
        <v>250</v>
      </c>
      <c r="BE87" s="15">
        <f t="shared" si="24"/>
        <v>691607</v>
      </c>
      <c r="BF87" s="15">
        <f t="shared" si="24"/>
        <v>0</v>
      </c>
      <c r="BG87" s="15">
        <f t="shared" si="24"/>
        <v>0</v>
      </c>
      <c r="BH87" s="15">
        <f t="shared" si="24"/>
        <v>0</v>
      </c>
      <c r="BI87" s="15">
        <f t="shared" si="24"/>
        <v>497</v>
      </c>
      <c r="BJ87" s="15">
        <f t="shared" si="24"/>
        <v>0</v>
      </c>
      <c r="BK87" s="15">
        <f t="shared" si="24"/>
        <v>0</v>
      </c>
      <c r="BL87" s="15">
        <f t="shared" si="24"/>
        <v>500</v>
      </c>
      <c r="BM87" s="15">
        <f t="shared" si="24"/>
        <v>997</v>
      </c>
      <c r="BN87" s="15">
        <f t="shared" si="24"/>
        <v>0</v>
      </c>
      <c r="BO87" s="15">
        <f t="shared" si="24"/>
        <v>0</v>
      </c>
      <c r="BP87" s="15">
        <f t="shared" si="24"/>
        <v>0</v>
      </c>
      <c r="BQ87" s="15">
        <f>BQ86-BQ85</f>
        <v>0</v>
      </c>
      <c r="BR87" s="15">
        <f>BR86-BR85</f>
        <v>0</v>
      </c>
      <c r="BS87" s="15">
        <f t="shared" ref="BS87:CD87" si="25">BS86-BS85</f>
        <v>0</v>
      </c>
      <c r="BT87" s="15">
        <f t="shared" si="25"/>
        <v>0</v>
      </c>
      <c r="BU87" s="15">
        <f t="shared" si="25"/>
        <v>70</v>
      </c>
      <c r="BV87" s="15">
        <f t="shared" si="25"/>
        <v>74846</v>
      </c>
      <c r="BW87" s="15">
        <f t="shared" si="25"/>
        <v>0</v>
      </c>
      <c r="BX87" s="15">
        <f t="shared" si="25"/>
        <v>378</v>
      </c>
      <c r="BY87" s="15">
        <f t="shared" si="25"/>
        <v>0</v>
      </c>
      <c r="BZ87" s="15">
        <f t="shared" si="25"/>
        <v>1000</v>
      </c>
      <c r="CA87" s="15">
        <f t="shared" si="25"/>
        <v>0</v>
      </c>
      <c r="CB87" s="15">
        <f t="shared" si="25"/>
        <v>4790</v>
      </c>
      <c r="CC87" s="15">
        <f t="shared" si="25"/>
        <v>0</v>
      </c>
      <c r="CD87" s="15">
        <f t="shared" si="25"/>
        <v>82740</v>
      </c>
      <c r="CE87" s="4">
        <f t="shared" si="19"/>
        <v>33495243.409999996</v>
      </c>
      <c r="CF87" s="15">
        <f>CF86-CF85</f>
        <v>33577983.409999967</v>
      </c>
    </row>
    <row r="88" spans="1:86" hidden="1" x14ac:dyDescent="0.25">
      <c r="CD88" s="4"/>
      <c r="CF88" s="4"/>
    </row>
    <row r="89" spans="1:86" hidden="1" x14ac:dyDescent="0.25">
      <c r="C89" s="1" t="s">
        <v>236</v>
      </c>
      <c r="CD89" s="4"/>
      <c r="CF89" s="4">
        <f>CF86-CF85-CF88</f>
        <v>33577983.409999967</v>
      </c>
    </row>
    <row r="90" spans="1:86" hidden="1" x14ac:dyDescent="0.25">
      <c r="M90" s="39">
        <f>M86+J86</f>
        <v>53300000</v>
      </c>
      <c r="N90"/>
      <c r="O90"/>
      <c r="U90" s="35">
        <f>U86+N86</f>
        <v>82300000</v>
      </c>
      <c r="AA90" s="35">
        <f>AA86+V86</f>
        <v>145303500</v>
      </c>
      <c r="AC90" s="1">
        <f>AC86+AB86</f>
        <v>2959800</v>
      </c>
      <c r="AU90" s="35">
        <f>AU86+AR86</f>
        <v>50330000</v>
      </c>
      <c r="BB90" s="1">
        <f>AX86+AZ86</f>
        <v>420000</v>
      </c>
      <c r="CD90" s="4"/>
      <c r="CE90" s="4"/>
      <c r="CG90" s="4"/>
      <c r="CH90" s="1" t="s">
        <v>225</v>
      </c>
    </row>
    <row r="91" spans="1:86" hidden="1" x14ac:dyDescent="0.25">
      <c r="M91"/>
      <c r="N91"/>
      <c r="O91"/>
      <c r="BB91" s="1">
        <f>AY86+BA86</f>
        <v>102020000</v>
      </c>
      <c r="CG91" s="4"/>
    </row>
    <row r="92" spans="1:86" hidden="1" x14ac:dyDescent="0.25">
      <c r="M92"/>
      <c r="N92"/>
      <c r="O92"/>
      <c r="BB92" s="1">
        <f>BB90+BB91</f>
        <v>102440000</v>
      </c>
      <c r="CG92" s="4"/>
    </row>
    <row r="93" spans="1:86" hidden="1" x14ac:dyDescent="0.25">
      <c r="M93"/>
      <c r="N93"/>
      <c r="O93"/>
      <c r="CG93" s="4"/>
    </row>
    <row r="94" spans="1:86" hidden="1" x14ac:dyDescent="0.25">
      <c r="M94"/>
      <c r="N94"/>
      <c r="O94"/>
      <c r="CG94" s="4"/>
    </row>
    <row r="95" spans="1:86" hidden="1" x14ac:dyDescent="0.25">
      <c r="E95" s="55"/>
      <c r="M95"/>
      <c r="N95"/>
      <c r="O95"/>
      <c r="CG95" s="4"/>
    </row>
    <row r="96" spans="1:86" hidden="1" x14ac:dyDescent="0.25">
      <c r="E96" s="55"/>
      <c r="M96"/>
      <c r="N96"/>
      <c r="O96"/>
      <c r="CG96" s="4"/>
    </row>
    <row r="97" spans="5:85" hidden="1" x14ac:dyDescent="0.25">
      <c r="E97" s="55"/>
      <c r="M97"/>
      <c r="N97"/>
      <c r="O97"/>
      <c r="CG97" s="4"/>
    </row>
    <row r="98" spans="5:85" hidden="1" x14ac:dyDescent="0.25">
      <c r="E98" s="55"/>
      <c r="M98"/>
      <c r="N98"/>
      <c r="O98"/>
      <c r="CG98" s="4"/>
    </row>
    <row r="99" spans="5:85" hidden="1" x14ac:dyDescent="0.25">
      <c r="E99" s="55"/>
      <c r="CG99" s="4"/>
    </row>
    <row r="100" spans="5:85" hidden="1" x14ac:dyDescent="0.25">
      <c r="E100" s="55"/>
      <c r="CG100" s="4"/>
    </row>
    <row r="101" spans="5:85" hidden="1" x14ac:dyDescent="0.25">
      <c r="E101" s="55"/>
      <c r="CG101" s="4"/>
    </row>
    <row r="102" spans="5:85" hidden="1" x14ac:dyDescent="0.25">
      <c r="E102" s="55"/>
      <c r="CG102" s="4"/>
    </row>
    <row r="103" spans="5:85" hidden="1" x14ac:dyDescent="0.25">
      <c r="E103" s="55"/>
      <c r="CG103" s="4"/>
    </row>
    <row r="104" spans="5:85" hidden="1" x14ac:dyDescent="0.25">
      <c r="E104" s="55"/>
      <c r="CG104" s="4"/>
    </row>
    <row r="105" spans="5:85" hidden="1" x14ac:dyDescent="0.25">
      <c r="E105" s="55"/>
      <c r="CG105" s="4"/>
    </row>
    <row r="106" spans="5:85" hidden="1" x14ac:dyDescent="0.25">
      <c r="E106" s="55"/>
      <c r="CG106" s="4"/>
    </row>
    <row r="107" spans="5:85" hidden="1" x14ac:dyDescent="0.25">
      <c r="E107" s="55"/>
      <c r="CG107" s="4"/>
    </row>
    <row r="108" spans="5:85" hidden="1" x14ac:dyDescent="0.25">
      <c r="E108" s="55"/>
      <c r="CG108" s="4"/>
    </row>
    <row r="109" spans="5:85" hidden="1" x14ac:dyDescent="0.25">
      <c r="E109" s="55"/>
      <c r="CG109" s="4"/>
    </row>
    <row r="110" spans="5:85" hidden="1" x14ac:dyDescent="0.25">
      <c r="E110" s="55"/>
      <c r="CG110" s="4"/>
    </row>
    <row r="111" spans="5:85" hidden="1" x14ac:dyDescent="0.25">
      <c r="E111" s="55"/>
      <c r="CG111" s="4"/>
    </row>
    <row r="112" spans="5:85" hidden="1" x14ac:dyDescent="0.25">
      <c r="E112" s="55"/>
      <c r="CG112" s="4"/>
    </row>
    <row r="113" spans="5:85" hidden="1" x14ac:dyDescent="0.25">
      <c r="E113" s="55"/>
      <c r="CG113" s="4"/>
    </row>
    <row r="114" spans="5:85" hidden="1" x14ac:dyDescent="0.25">
      <c r="E114" s="55"/>
      <c r="CG114" s="4"/>
    </row>
    <row r="115" spans="5:85" hidden="1" x14ac:dyDescent="0.25">
      <c r="E115" s="55"/>
      <c r="CG115" s="4"/>
    </row>
    <row r="116" spans="5:85" hidden="1" x14ac:dyDescent="0.25">
      <c r="E116" s="55"/>
      <c r="CG116" s="4"/>
    </row>
    <row r="117" spans="5:85" hidden="1" x14ac:dyDescent="0.25">
      <c r="E117" s="55"/>
      <c r="CG117" s="4"/>
    </row>
    <row r="118" spans="5:85" hidden="1" x14ac:dyDescent="0.25">
      <c r="E118" s="55"/>
      <c r="CG118" s="4"/>
    </row>
    <row r="119" spans="5:85" hidden="1" x14ac:dyDescent="0.25">
      <c r="E119" s="55"/>
      <c r="CG119" s="4"/>
    </row>
    <row r="120" spans="5:85" hidden="1" x14ac:dyDescent="0.25">
      <c r="E120" s="55"/>
      <c r="CG120" s="4"/>
    </row>
    <row r="121" spans="5:85" hidden="1" x14ac:dyDescent="0.25">
      <c r="E121" s="55"/>
      <c r="CG121" s="4"/>
    </row>
    <row r="122" spans="5:85" hidden="1" x14ac:dyDescent="0.25">
      <c r="E122" s="55"/>
      <c r="CG122" s="29"/>
    </row>
    <row r="123" spans="5:85" hidden="1" x14ac:dyDescent="0.25">
      <c r="E123" s="55"/>
      <c r="CG123" s="4"/>
    </row>
    <row r="124" spans="5:85" hidden="1" x14ac:dyDescent="0.25">
      <c r="E124" s="55"/>
      <c r="CG124" s="4"/>
    </row>
    <row r="125" spans="5:85" hidden="1" x14ac:dyDescent="0.25">
      <c r="E125" s="55"/>
      <c r="CG125" s="4"/>
    </row>
    <row r="126" spans="5:85" hidden="1" x14ac:dyDescent="0.25">
      <c r="E126" s="56"/>
      <c r="CG126" s="4"/>
    </row>
    <row r="127" spans="5:85" hidden="1" x14ac:dyDescent="0.25">
      <c r="CG127" s="4"/>
    </row>
    <row r="128" spans="5:85" hidden="1" x14ac:dyDescent="0.25">
      <c r="E128" s="55"/>
      <c r="CG128" s="4"/>
    </row>
    <row r="129" spans="5:85" hidden="1" x14ac:dyDescent="0.25">
      <c r="E129" s="55"/>
      <c r="CG129" s="4"/>
    </row>
    <row r="130" spans="5:85" hidden="1" x14ac:dyDescent="0.25">
      <c r="E130" s="55"/>
      <c r="CG130" s="4"/>
    </row>
    <row r="131" spans="5:85" hidden="1" x14ac:dyDescent="0.25">
      <c r="E131" s="55"/>
      <c r="CG131" s="29"/>
    </row>
    <row r="132" spans="5:85" hidden="1" x14ac:dyDescent="0.25">
      <c r="E132" s="55"/>
      <c r="CG132" s="4"/>
    </row>
    <row r="133" spans="5:85" hidden="1" x14ac:dyDescent="0.25">
      <c r="E133" s="55"/>
      <c r="CG133" s="4"/>
    </row>
    <row r="134" spans="5:85" hidden="1" x14ac:dyDescent="0.25">
      <c r="E134" s="55"/>
      <c r="CG134" s="4"/>
    </row>
    <row r="135" spans="5:85" hidden="1" x14ac:dyDescent="0.25">
      <c r="E135" s="55"/>
      <c r="CG135" s="4"/>
    </row>
    <row r="136" spans="5:85" hidden="1" x14ac:dyDescent="0.25">
      <c r="E136" s="55"/>
      <c r="CG136" s="4"/>
    </row>
    <row r="137" spans="5:85" hidden="1" x14ac:dyDescent="0.25">
      <c r="E137" s="55"/>
      <c r="CG137" s="4"/>
    </row>
    <row r="138" spans="5:85" hidden="1" x14ac:dyDescent="0.25">
      <c r="E138" s="55"/>
      <c r="CG138" s="4"/>
    </row>
    <row r="139" spans="5:85" hidden="1" x14ac:dyDescent="0.25">
      <c r="E139" s="55"/>
      <c r="CG139" s="4"/>
    </row>
    <row r="140" spans="5:85" hidden="1" x14ac:dyDescent="0.25">
      <c r="E140" s="55"/>
      <c r="BV140" s="1">
        <f>233693+1490</f>
        <v>235183</v>
      </c>
      <c r="CG140" s="4"/>
    </row>
    <row r="141" spans="5:85" hidden="1" x14ac:dyDescent="0.25">
      <c r="E141" s="55"/>
      <c r="CG141" s="4"/>
    </row>
    <row r="142" spans="5:85" hidden="1" x14ac:dyDescent="0.25">
      <c r="E142" s="55"/>
      <c r="CG142" s="4"/>
    </row>
    <row r="143" spans="5:85" hidden="1" x14ac:dyDescent="0.25">
      <c r="E143" s="55"/>
      <c r="CG143" s="4"/>
    </row>
    <row r="144" spans="5:85" hidden="1" x14ac:dyDescent="0.25">
      <c r="E144" s="55"/>
      <c r="BV144" s="1">
        <f>231425+300+790</f>
        <v>232515</v>
      </c>
      <c r="CG144" s="4"/>
    </row>
    <row r="145" spans="5:85" hidden="1" x14ac:dyDescent="0.25">
      <c r="E145" s="55"/>
      <c r="CG145" s="4"/>
    </row>
    <row r="146" spans="5:85" hidden="1" x14ac:dyDescent="0.25">
      <c r="E146" s="55"/>
      <c r="CG146" s="4"/>
    </row>
    <row r="147" spans="5:85" hidden="1" x14ac:dyDescent="0.25">
      <c r="E147" s="55"/>
      <c r="J147" s="57"/>
      <c r="CG147" s="4"/>
    </row>
    <row r="148" spans="5:85" hidden="1" x14ac:dyDescent="0.25">
      <c r="E148" s="58"/>
      <c r="CG148" s="4"/>
    </row>
    <row r="149" spans="5:85" hidden="1" x14ac:dyDescent="0.25">
      <c r="E149" s="55"/>
      <c r="CG149" s="4"/>
    </row>
    <row r="150" spans="5:85" hidden="1" x14ac:dyDescent="0.25">
      <c r="E150" s="56"/>
      <c r="CG150" s="4"/>
    </row>
    <row r="151" spans="5:85" hidden="1" x14ac:dyDescent="0.25">
      <c r="E151" s="55"/>
      <c r="CG151" s="4"/>
    </row>
    <row r="152" spans="5:85" hidden="1" x14ac:dyDescent="0.25">
      <c r="E152" s="55"/>
      <c r="CG152" s="21"/>
    </row>
    <row r="153" spans="5:85" hidden="1" x14ac:dyDescent="0.25">
      <c r="E153" s="55"/>
      <c r="CG153" s="4"/>
    </row>
    <row r="154" spans="5:85" hidden="1" x14ac:dyDescent="0.25">
      <c r="E154" s="56"/>
      <c r="J154" s="20"/>
      <c r="CG154" s="4"/>
    </row>
    <row r="155" spans="5:85" hidden="1" x14ac:dyDescent="0.25">
      <c r="E155" s="55"/>
      <c r="CG155" s="4"/>
    </row>
    <row r="156" spans="5:85" hidden="1" x14ac:dyDescent="0.25">
      <c r="E156" s="56"/>
      <c r="CG156" s="30"/>
    </row>
    <row r="157" spans="5:85" hidden="1" x14ac:dyDescent="0.25">
      <c r="E157" s="55"/>
      <c r="CG157" s="4"/>
    </row>
    <row r="158" spans="5:85" hidden="1" x14ac:dyDescent="0.25">
      <c r="E158" s="55"/>
      <c r="CG158" s="4"/>
    </row>
    <row r="159" spans="5:85" hidden="1" x14ac:dyDescent="0.25">
      <c r="E159" s="55"/>
      <c r="CG159" s="4"/>
    </row>
    <row r="160" spans="5:85" hidden="1" x14ac:dyDescent="0.25">
      <c r="E160" s="55"/>
      <c r="CG160" s="4"/>
    </row>
    <row r="161" spans="5:85" hidden="1" x14ac:dyDescent="0.25">
      <c r="E161" s="55"/>
      <c r="CG161" s="4"/>
    </row>
    <row r="162" spans="5:85" hidden="1" x14ac:dyDescent="0.25">
      <c r="E162" s="55"/>
      <c r="CG162" s="4"/>
    </row>
    <row r="163" spans="5:85" x14ac:dyDescent="0.25">
      <c r="E163" s="55"/>
    </row>
    <row r="164" spans="5:85" x14ac:dyDescent="0.25">
      <c r="E164" s="56"/>
    </row>
    <row r="165" spans="5:85" x14ac:dyDescent="0.25">
      <c r="E165" s="56"/>
    </row>
    <row r="166" spans="5:85" x14ac:dyDescent="0.25">
      <c r="E166" s="56"/>
    </row>
    <row r="167" spans="5:85" x14ac:dyDescent="0.25">
      <c r="E167" s="56"/>
    </row>
  </sheetData>
  <mergeCells count="60">
    <mergeCell ref="BW7:BX7"/>
    <mergeCell ref="BY7:BZ7"/>
    <mergeCell ref="CA7:CB7"/>
    <mergeCell ref="CD7:CF7"/>
    <mergeCell ref="BF7:BG7"/>
    <mergeCell ref="BH7:BI7"/>
    <mergeCell ref="BN7:BO7"/>
    <mergeCell ref="BP7:BQ7"/>
    <mergeCell ref="BS7:BT7"/>
    <mergeCell ref="BU7:BV7"/>
    <mergeCell ref="BD7:BE7"/>
    <mergeCell ref="AF7:AG7"/>
    <mergeCell ref="AH7:AI7"/>
    <mergeCell ref="AJ7:AK7"/>
    <mergeCell ref="AL7:AM7"/>
    <mergeCell ref="AN7:AO7"/>
    <mergeCell ref="AP7:AQ7"/>
    <mergeCell ref="AR7:AS7"/>
    <mergeCell ref="AV7:AW7"/>
    <mergeCell ref="AX7:AY7"/>
    <mergeCell ref="AZ7:BA7"/>
    <mergeCell ref="BB7:BC7"/>
    <mergeCell ref="BW6:BX6"/>
    <mergeCell ref="BY6:BZ6"/>
    <mergeCell ref="CA6:CB6"/>
    <mergeCell ref="D7:E7"/>
    <mergeCell ref="J7:K7"/>
    <mergeCell ref="N7:O7"/>
    <mergeCell ref="S7:T7"/>
    <mergeCell ref="V7:W7"/>
    <mergeCell ref="AB7:AC7"/>
    <mergeCell ref="AD7:AE7"/>
    <mergeCell ref="BF6:BG6"/>
    <mergeCell ref="BH6:BI6"/>
    <mergeCell ref="BN6:BO6"/>
    <mergeCell ref="BP6:BQ6"/>
    <mergeCell ref="BS6:BT6"/>
    <mergeCell ref="BU6:BV6"/>
    <mergeCell ref="BD6:BE6"/>
    <mergeCell ref="AD6:AE6"/>
    <mergeCell ref="AF6:AG6"/>
    <mergeCell ref="AH6:AI6"/>
    <mergeCell ref="AJ6:AK6"/>
    <mergeCell ref="AL6:AM6"/>
    <mergeCell ref="AP6:AQ6"/>
    <mergeCell ref="AR6:AS6"/>
    <mergeCell ref="AV6:AW6"/>
    <mergeCell ref="AX6:AY6"/>
    <mergeCell ref="AZ6:BA6"/>
    <mergeCell ref="BB6:BC6"/>
    <mergeCell ref="A1:H1"/>
    <mergeCell ref="A4:C5"/>
    <mergeCell ref="D4:H4"/>
    <mergeCell ref="G5:H5"/>
    <mergeCell ref="AL5:AM5"/>
    <mergeCell ref="D6:E6"/>
    <mergeCell ref="J6:K6"/>
    <mergeCell ref="N6:O6"/>
    <mergeCell ref="S6:T6"/>
    <mergeCell ref="V6:W6"/>
  </mergeCells>
  <pageMargins left="0.23622047244094491" right="0.19685039370078741" top="0.15748031496062992" bottom="0.19685039370078741" header="0.15748031496062992" footer="0.1574803149606299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 Allocated 2025-26</vt:lpstr>
      <vt:lpstr>'BE Allocated 2025-26'!Print_Area</vt:lpstr>
      <vt:lpstr>'BE Allocated 2025-26'!Print_Titles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2025-04-02T11:29:14Z</dcterms:modified>
</cp:coreProperties>
</file>